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805" windowHeight="9705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62913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F12" i="14"/>
  <c r="F13" i="14" s="1"/>
  <c r="F11" i="14"/>
  <c r="E12" i="10" s="1"/>
  <c r="G12" i="10" s="1"/>
  <c r="F10" i="14"/>
  <c r="F5" i="14" s="1"/>
  <c r="I9" i="14"/>
  <c r="C89" i="12" s="1"/>
  <c r="F9" i="14"/>
  <c r="F7" i="14"/>
  <c r="F8" i="14" s="1"/>
  <c r="E83" i="13"/>
  <c r="D83" i="13"/>
  <c r="E58" i="13"/>
  <c r="D58" i="13"/>
  <c r="E33" i="13"/>
  <c r="D33" i="13"/>
  <c r="E8" i="13"/>
  <c r="D8" i="13"/>
  <c r="D88" i="12"/>
  <c r="D87" i="12"/>
  <c r="D84" i="12"/>
  <c r="D82" i="12"/>
  <c r="D80" i="12"/>
  <c r="D79" i="12"/>
  <c r="D76" i="12"/>
  <c r="D74" i="12"/>
  <c r="D72" i="12"/>
  <c r="D71" i="12"/>
  <c r="D68" i="12"/>
  <c r="D66" i="12"/>
  <c r="D64" i="12"/>
  <c r="D63" i="12"/>
  <c r="D60" i="12"/>
  <c r="D58" i="12"/>
  <c r="D56" i="12"/>
  <c r="D55" i="12"/>
  <c r="D52" i="12"/>
  <c r="D50" i="12"/>
  <c r="D48" i="12"/>
  <c r="D47" i="12"/>
  <c r="D44" i="12"/>
  <c r="D42" i="12"/>
  <c r="D40" i="12"/>
  <c r="D39" i="12"/>
  <c r="D36" i="12"/>
  <c r="D34" i="12"/>
  <c r="D32" i="12"/>
  <c r="D31" i="12"/>
  <c r="D28" i="12"/>
  <c r="D26" i="12"/>
  <c r="D24" i="12"/>
  <c r="D23" i="12"/>
  <c r="D20" i="12"/>
  <c r="D18" i="12"/>
  <c r="D16" i="12"/>
  <c r="D15" i="12"/>
  <c r="D14" i="12"/>
  <c r="D86" i="12" s="1"/>
  <c r="D13" i="12"/>
  <c r="D81" i="12" s="1"/>
  <c r="G12" i="12"/>
  <c r="E12" i="12"/>
  <c r="D12" i="12"/>
  <c r="D83" i="11"/>
  <c r="D81" i="11"/>
  <c r="D76" i="11"/>
  <c r="D75" i="11"/>
  <c r="D73" i="11"/>
  <c r="D67" i="11"/>
  <c r="D65" i="11"/>
  <c r="D64" i="11"/>
  <c r="D59" i="11"/>
  <c r="D57" i="11"/>
  <c r="D51" i="11"/>
  <c r="D49" i="11"/>
  <c r="D43" i="11"/>
  <c r="D41" i="11"/>
  <c r="D38" i="11"/>
  <c r="D35" i="11"/>
  <c r="D33" i="11"/>
  <c r="D27" i="11"/>
  <c r="D25" i="11"/>
  <c r="D19" i="11"/>
  <c r="D17" i="11"/>
  <c r="D14" i="11"/>
  <c r="D13" i="11"/>
  <c r="D85" i="11" s="1"/>
  <c r="E12" i="11"/>
  <c r="G12" i="11" s="1"/>
  <c r="D12" i="11"/>
  <c r="C5" i="11"/>
  <c r="D88" i="10"/>
  <c r="D87" i="10"/>
  <c r="D84" i="10"/>
  <c r="D82" i="10"/>
  <c r="D80" i="10"/>
  <c r="D76" i="10"/>
  <c r="D74" i="10"/>
  <c r="D72" i="10"/>
  <c r="D68" i="10"/>
  <c r="D66" i="10"/>
  <c r="D64" i="10"/>
  <c r="D61" i="10"/>
  <c r="D60" i="10"/>
  <c r="D58" i="10"/>
  <c r="D56" i="10"/>
  <c r="D52" i="10"/>
  <c r="D50" i="10"/>
  <c r="D48" i="10"/>
  <c r="D44" i="10"/>
  <c r="D42" i="10"/>
  <c r="D40" i="10"/>
  <c r="D36" i="10"/>
  <c r="D34" i="10"/>
  <c r="D32" i="10"/>
  <c r="D28" i="10"/>
  <c r="D26" i="10"/>
  <c r="D24" i="10"/>
  <c r="D23" i="10"/>
  <c r="D20" i="10"/>
  <c r="D18" i="10"/>
  <c r="D16" i="10"/>
  <c r="D14" i="10"/>
  <c r="D86" i="10" s="1"/>
  <c r="D13" i="10"/>
  <c r="H12" i="10"/>
  <c r="F12" i="10"/>
  <c r="D12" i="10"/>
  <c r="C5" i="10"/>
  <c r="D88" i="9"/>
  <c r="D85" i="9"/>
  <c r="D83" i="9"/>
  <c r="D82" i="9"/>
  <c r="D80" i="9"/>
  <c r="D74" i="9"/>
  <c r="D72" i="9"/>
  <c r="D71" i="9"/>
  <c r="D69" i="9"/>
  <c r="D66" i="9"/>
  <c r="D64" i="9"/>
  <c r="D59" i="9"/>
  <c r="D58" i="9"/>
  <c r="D56" i="9"/>
  <c r="D50" i="9"/>
  <c r="D48" i="9"/>
  <c r="D47" i="9"/>
  <c r="D45" i="9"/>
  <c r="D43" i="9"/>
  <c r="D42" i="9"/>
  <c r="D40" i="9"/>
  <c r="D34" i="9"/>
  <c r="D32" i="9"/>
  <c r="D31" i="9"/>
  <c r="D26" i="9"/>
  <c r="D24" i="9"/>
  <c r="D21" i="9"/>
  <c r="D19" i="9"/>
  <c r="D18" i="9"/>
  <c r="D16" i="9"/>
  <c r="D14" i="9"/>
  <c r="D84" i="9" s="1"/>
  <c r="D13" i="9"/>
  <c r="D87" i="9" s="1"/>
  <c r="G12" i="9"/>
  <c r="E12" i="9"/>
  <c r="D12" i="9"/>
  <c r="C435" i="8"/>
  <c r="D400" i="8"/>
  <c r="D375" i="8"/>
  <c r="D344" i="8"/>
  <c r="D314" i="8"/>
  <c r="D290" i="8"/>
  <c r="D260" i="8"/>
  <c r="D238" i="8"/>
  <c r="D229" i="8"/>
  <c r="D205" i="8"/>
  <c r="D174" i="8"/>
  <c r="D152" i="8"/>
  <c r="D143" i="8"/>
  <c r="D120" i="8"/>
  <c r="D102" i="8"/>
  <c r="D94" i="8"/>
  <c r="D70" i="8"/>
  <c r="D54" i="8"/>
  <c r="D52" i="8"/>
  <c r="D36" i="8"/>
  <c r="D29" i="8"/>
  <c r="D13" i="8"/>
  <c r="D261" i="8" s="1"/>
  <c r="D12" i="8"/>
  <c r="E11" i="8"/>
  <c r="G11" i="8" s="1"/>
  <c r="D11" i="8"/>
  <c r="C6" i="8"/>
  <c r="C435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D52" i="7"/>
  <c r="E51" i="7"/>
  <c r="E50" i="7"/>
  <c r="E49" i="7"/>
  <c r="E48" i="7"/>
  <c r="E47" i="7"/>
  <c r="E46" i="7"/>
  <c r="E45" i="7"/>
  <c r="D45" i="7"/>
  <c r="E44" i="7"/>
  <c r="D44" i="7"/>
  <c r="E43" i="7"/>
  <c r="E42" i="7"/>
  <c r="E41" i="7"/>
  <c r="E40" i="7"/>
  <c r="E39" i="7"/>
  <c r="E38" i="7"/>
  <c r="D38" i="7"/>
  <c r="E37" i="7"/>
  <c r="E36" i="7"/>
  <c r="E35" i="7"/>
  <c r="E34" i="7"/>
  <c r="E33" i="7"/>
  <c r="E32" i="7"/>
  <c r="E31" i="7"/>
  <c r="E30" i="7"/>
  <c r="E29" i="7"/>
  <c r="E28" i="7"/>
  <c r="D28" i="7"/>
  <c r="E27" i="7"/>
  <c r="E26" i="7"/>
  <c r="E25" i="7"/>
  <c r="E24" i="7"/>
  <c r="E23" i="7"/>
  <c r="E22" i="7"/>
  <c r="D22" i="7"/>
  <c r="E21" i="7"/>
  <c r="D21" i="7"/>
  <c r="E20" i="7"/>
  <c r="E19" i="7"/>
  <c r="E18" i="7"/>
  <c r="E17" i="7"/>
  <c r="E16" i="7"/>
  <c r="E15" i="7"/>
  <c r="E14" i="7"/>
  <c r="D14" i="7"/>
  <c r="E13" i="7"/>
  <c r="D13" i="7"/>
  <c r="D61" i="7" s="1"/>
  <c r="E12" i="7"/>
  <c r="D12" i="7"/>
  <c r="G11" i="7"/>
  <c r="E11" i="7"/>
  <c r="D11" i="7"/>
  <c r="C6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6" i="6" s="1"/>
  <c r="X11" i="6"/>
  <c r="T11" i="6"/>
  <c r="U11" i="6" s="1"/>
  <c r="S11" i="6"/>
  <c r="R11" i="6"/>
  <c r="P11" i="6"/>
  <c r="O11" i="6"/>
  <c r="Q11" i="6" s="1"/>
  <c r="N11" i="6"/>
  <c r="L11" i="6"/>
  <c r="K11" i="6"/>
  <c r="J11" i="6"/>
  <c r="I11" i="6"/>
  <c r="M11" i="6" s="1"/>
  <c r="H11" i="6"/>
  <c r="G11" i="6"/>
  <c r="F11" i="6"/>
  <c r="E11" i="6"/>
  <c r="D11" i="6"/>
  <c r="W10" i="6"/>
  <c r="V10" i="6"/>
  <c r="U10" i="6"/>
  <c r="S10" i="6"/>
  <c r="X10" i="6" s="1"/>
  <c r="R10" i="6"/>
  <c r="Q10" i="6"/>
  <c r="P10" i="6"/>
  <c r="U9" i="6"/>
  <c r="T9" i="6"/>
  <c r="O9" i="6"/>
  <c r="C6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35" i="5" s="1"/>
  <c r="T12" i="5"/>
  <c r="O12" i="5"/>
  <c r="E12" i="5"/>
  <c r="D12" i="5"/>
  <c r="E11" i="5"/>
  <c r="J11" i="5" s="1"/>
  <c r="D11" i="5"/>
  <c r="X10" i="5"/>
  <c r="U10" i="5"/>
  <c r="S10" i="5"/>
  <c r="R10" i="5"/>
  <c r="W10" i="5" s="1"/>
  <c r="Q10" i="5"/>
  <c r="V10" i="5" s="1"/>
  <c r="P10" i="5"/>
  <c r="U9" i="5"/>
  <c r="T9" i="5"/>
  <c r="O9" i="5"/>
  <c r="C6" i="5"/>
  <c r="C92" i="4"/>
  <c r="L91" i="4"/>
  <c r="F91" i="4"/>
  <c r="E91" i="4" s="1"/>
  <c r="L90" i="4"/>
  <c r="F90" i="4"/>
  <c r="E90" i="4"/>
  <c r="L89" i="4"/>
  <c r="F89" i="4"/>
  <c r="E89" i="4" s="1"/>
  <c r="L88" i="4"/>
  <c r="F88" i="4"/>
  <c r="E88" i="4"/>
  <c r="L87" i="4"/>
  <c r="F87" i="4"/>
  <c r="E87" i="4" s="1"/>
  <c r="L86" i="4"/>
  <c r="F86" i="4"/>
  <c r="E86" i="4"/>
  <c r="L85" i="4"/>
  <c r="F85" i="4"/>
  <c r="E85" i="4" s="1"/>
  <c r="L84" i="4"/>
  <c r="F84" i="4"/>
  <c r="E84" i="4"/>
  <c r="L83" i="4"/>
  <c r="F83" i="4"/>
  <c r="E83" i="4" s="1"/>
  <c r="L82" i="4"/>
  <c r="F82" i="4"/>
  <c r="E82" i="4"/>
  <c r="L81" i="4"/>
  <c r="F81" i="4"/>
  <c r="E81" i="4" s="1"/>
  <c r="L80" i="4"/>
  <c r="F80" i="4"/>
  <c r="E80" i="4"/>
  <c r="L79" i="4"/>
  <c r="F79" i="4"/>
  <c r="E79" i="4" s="1"/>
  <c r="L78" i="4"/>
  <c r="F78" i="4"/>
  <c r="E78" i="4"/>
  <c r="L77" i="4"/>
  <c r="F77" i="4"/>
  <c r="E77" i="4" s="1"/>
  <c r="L76" i="4"/>
  <c r="F76" i="4"/>
  <c r="E76" i="4"/>
  <c r="L75" i="4"/>
  <c r="F75" i="4"/>
  <c r="E75" i="4" s="1"/>
  <c r="L74" i="4"/>
  <c r="F74" i="4"/>
  <c r="E74" i="4"/>
  <c r="L73" i="4"/>
  <c r="F73" i="4"/>
  <c r="E73" i="4" s="1"/>
  <c r="L72" i="4"/>
  <c r="F72" i="4"/>
  <c r="E72" i="4"/>
  <c r="L71" i="4"/>
  <c r="F71" i="4"/>
  <c r="E71" i="4" s="1"/>
  <c r="L70" i="4"/>
  <c r="F70" i="4"/>
  <c r="E70" i="4"/>
  <c r="L69" i="4"/>
  <c r="F69" i="4"/>
  <c r="E69" i="4" s="1"/>
  <c r="L68" i="4"/>
  <c r="F68" i="4"/>
  <c r="E68" i="4"/>
  <c r="L67" i="4"/>
  <c r="F67" i="4"/>
  <c r="E67" i="4" s="1"/>
  <c r="L66" i="4"/>
  <c r="F66" i="4"/>
  <c r="E66" i="4"/>
  <c r="L65" i="4"/>
  <c r="F65" i="4"/>
  <c r="E65" i="4" s="1"/>
  <c r="L64" i="4"/>
  <c r="F64" i="4"/>
  <c r="E64" i="4"/>
  <c r="L63" i="4"/>
  <c r="F63" i="4"/>
  <c r="E63" i="4" s="1"/>
  <c r="L62" i="4"/>
  <c r="F62" i="4"/>
  <c r="E62" i="4"/>
  <c r="L61" i="4"/>
  <c r="F61" i="4"/>
  <c r="E61" i="4" s="1"/>
  <c r="L60" i="4"/>
  <c r="F60" i="4"/>
  <c r="E60" i="4"/>
  <c r="L59" i="4"/>
  <c r="F59" i="4"/>
  <c r="E59" i="4" s="1"/>
  <c r="L58" i="4"/>
  <c r="F58" i="4"/>
  <c r="E58" i="4"/>
  <c r="L57" i="4"/>
  <c r="F57" i="4"/>
  <c r="E57" i="4" s="1"/>
  <c r="L56" i="4"/>
  <c r="F56" i="4"/>
  <c r="E56" i="4"/>
  <c r="L55" i="4"/>
  <c r="F55" i="4"/>
  <c r="E55" i="4" s="1"/>
  <c r="L54" i="4"/>
  <c r="F54" i="4"/>
  <c r="E54" i="4"/>
  <c r="L53" i="4"/>
  <c r="F53" i="4"/>
  <c r="E53" i="4" s="1"/>
  <c r="L52" i="4"/>
  <c r="F52" i="4"/>
  <c r="E52" i="4"/>
  <c r="L51" i="4"/>
  <c r="F51" i="4"/>
  <c r="E51" i="4" s="1"/>
  <c r="L50" i="4"/>
  <c r="F50" i="4"/>
  <c r="E50" i="4"/>
  <c r="L49" i="4"/>
  <c r="F49" i="4"/>
  <c r="E49" i="4" s="1"/>
  <c r="L48" i="4"/>
  <c r="F48" i="4"/>
  <c r="E48" i="4"/>
  <c r="L47" i="4"/>
  <c r="F47" i="4"/>
  <c r="E47" i="4" s="1"/>
  <c r="L46" i="4"/>
  <c r="F46" i="4"/>
  <c r="E46" i="4"/>
  <c r="L45" i="4"/>
  <c r="F45" i="4"/>
  <c r="E45" i="4" s="1"/>
  <c r="L44" i="4"/>
  <c r="F44" i="4"/>
  <c r="E44" i="4"/>
  <c r="L43" i="4"/>
  <c r="F43" i="4"/>
  <c r="E43" i="4" s="1"/>
  <c r="L42" i="4"/>
  <c r="F42" i="4"/>
  <c r="E42" i="4"/>
  <c r="L41" i="4"/>
  <c r="F41" i="4"/>
  <c r="E41" i="4" s="1"/>
  <c r="L40" i="4"/>
  <c r="F40" i="4"/>
  <c r="E40" i="4"/>
  <c r="L39" i="4"/>
  <c r="F39" i="4"/>
  <c r="E39" i="4" s="1"/>
  <c r="L38" i="4"/>
  <c r="F38" i="4"/>
  <c r="E38" i="4"/>
  <c r="L37" i="4"/>
  <c r="F37" i="4"/>
  <c r="E37" i="4" s="1"/>
  <c r="L36" i="4"/>
  <c r="F36" i="4"/>
  <c r="E36" i="4"/>
  <c r="L35" i="4"/>
  <c r="F35" i="4"/>
  <c r="E35" i="4" s="1"/>
  <c r="L34" i="4"/>
  <c r="F34" i="4"/>
  <c r="E34" i="4"/>
  <c r="L33" i="4"/>
  <c r="F33" i="4"/>
  <c r="E33" i="4" s="1"/>
  <c r="L32" i="4"/>
  <c r="F32" i="4"/>
  <c r="E32" i="4"/>
  <c r="L31" i="4"/>
  <c r="F31" i="4"/>
  <c r="E31" i="4" s="1"/>
  <c r="L30" i="4"/>
  <c r="F30" i="4"/>
  <c r="E30" i="4"/>
  <c r="L29" i="4"/>
  <c r="F29" i="4"/>
  <c r="E29" i="4" s="1"/>
  <c r="L28" i="4"/>
  <c r="F28" i="4"/>
  <c r="E28" i="4"/>
  <c r="L27" i="4"/>
  <c r="F27" i="4"/>
  <c r="E27" i="4" s="1"/>
  <c r="L26" i="4"/>
  <c r="F26" i="4"/>
  <c r="E26" i="4"/>
  <c r="L25" i="4"/>
  <c r="F25" i="4"/>
  <c r="E25" i="4" s="1"/>
  <c r="L24" i="4"/>
  <c r="F24" i="4"/>
  <c r="E24" i="4"/>
  <c r="L23" i="4"/>
  <c r="F23" i="4"/>
  <c r="E23" i="4" s="1"/>
  <c r="L22" i="4"/>
  <c r="F22" i="4"/>
  <c r="E22" i="4"/>
  <c r="L21" i="4"/>
  <c r="F21" i="4"/>
  <c r="E21" i="4" s="1"/>
  <c r="L20" i="4"/>
  <c r="F20" i="4"/>
  <c r="E20" i="4"/>
  <c r="L19" i="4"/>
  <c r="F19" i="4"/>
  <c r="E19" i="4" s="1"/>
  <c r="L18" i="4"/>
  <c r="F18" i="4"/>
  <c r="E18" i="4"/>
  <c r="L17" i="4"/>
  <c r="F17" i="4"/>
  <c r="E17" i="4" s="1"/>
  <c r="D17" i="4"/>
  <c r="D91" i="4" s="1"/>
  <c r="L16" i="4"/>
  <c r="F16" i="4"/>
  <c r="E16" i="4"/>
  <c r="D16" i="4"/>
  <c r="D90" i="4" s="1"/>
  <c r="T15" i="4"/>
  <c r="S15" i="4"/>
  <c r="L15" i="4"/>
  <c r="R15" i="4" s="1"/>
  <c r="K15" i="4"/>
  <c r="I15" i="4"/>
  <c r="H15" i="4"/>
  <c r="F15" i="4"/>
  <c r="E15" i="4"/>
  <c r="J15" i="4" s="1"/>
  <c r="D15" i="4"/>
  <c r="R14" i="4"/>
  <c r="Q14" i="4"/>
  <c r="M13" i="4"/>
  <c r="G13" i="4"/>
  <c r="F13" i="4"/>
  <c r="L13" i="4" s="1"/>
  <c r="C7" i="4"/>
  <c r="B53" i="3"/>
  <c r="B52" i="3"/>
  <c r="E48" i="3"/>
  <c r="D48" i="3"/>
  <c r="E44" i="3"/>
  <c r="D44" i="3"/>
  <c r="E43" i="3"/>
  <c r="D43" i="3"/>
  <c r="B41" i="3"/>
  <c r="E36" i="3"/>
  <c r="D36" i="3"/>
  <c r="E32" i="3"/>
  <c r="D32" i="3"/>
  <c r="E31" i="3"/>
  <c r="D31" i="3"/>
  <c r="B29" i="3"/>
  <c r="E24" i="3"/>
  <c r="D24" i="3"/>
  <c r="D20" i="3"/>
  <c r="E20" i="3" s="1"/>
  <c r="E19" i="3"/>
  <c r="D19" i="3"/>
  <c r="B17" i="3"/>
  <c r="E13" i="3"/>
  <c r="D13" i="3"/>
  <c r="E8" i="3"/>
  <c r="D8" i="3"/>
  <c r="E7" i="3"/>
  <c r="D7" i="3"/>
  <c r="B5" i="3"/>
  <c r="B60" i="2"/>
  <c r="F49" i="2"/>
  <c r="E49" i="2"/>
  <c r="G49" i="2" s="1"/>
  <c r="D49" i="2"/>
  <c r="G48" i="2"/>
  <c r="F48" i="2"/>
  <c r="F47" i="2"/>
  <c r="D47" i="2"/>
  <c r="F36" i="2"/>
  <c r="E36" i="2"/>
  <c r="G36" i="2" s="1"/>
  <c r="D36" i="2"/>
  <c r="G35" i="2"/>
  <c r="F35" i="2"/>
  <c r="F34" i="2"/>
  <c r="D34" i="2"/>
  <c r="F23" i="2"/>
  <c r="E23" i="2"/>
  <c r="G23" i="2" s="1"/>
  <c r="D23" i="2"/>
  <c r="G22" i="2"/>
  <c r="F22" i="2"/>
  <c r="F21" i="2"/>
  <c r="D21" i="2"/>
  <c r="F10" i="2"/>
  <c r="E10" i="2"/>
  <c r="G10" i="2" s="1"/>
  <c r="D10" i="2"/>
  <c r="G9" i="2"/>
  <c r="F9" i="2"/>
  <c r="F8" i="2"/>
  <c r="D8" i="2"/>
  <c r="B5" i="2"/>
  <c r="B71" i="1"/>
  <c r="B69" i="1"/>
  <c r="G68" i="1"/>
  <c r="F68" i="1"/>
  <c r="E68" i="1"/>
  <c r="D68" i="1"/>
  <c r="C67" i="1"/>
  <c r="I65" i="1"/>
  <c r="H65" i="1"/>
  <c r="G65" i="1"/>
  <c r="F65" i="1"/>
  <c r="E65" i="1"/>
  <c r="D65" i="1"/>
  <c r="I64" i="1"/>
  <c r="H64" i="1"/>
  <c r="G64" i="1"/>
  <c r="F64" i="1"/>
  <c r="E64" i="1"/>
  <c r="D64" i="1"/>
  <c r="C64" i="1"/>
  <c r="C63" i="1"/>
  <c r="C61" i="1"/>
  <c r="C60" i="1"/>
  <c r="C62" i="1" s="1"/>
  <c r="I59" i="1"/>
  <c r="H59" i="1"/>
  <c r="F59" i="1"/>
  <c r="E59" i="1"/>
  <c r="G59" i="1" s="1"/>
  <c r="D59" i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C51" i="1"/>
  <c r="C50" i="1"/>
  <c r="C47" i="1"/>
  <c r="C49" i="1" s="1"/>
  <c r="H46" i="1"/>
  <c r="F46" i="1"/>
  <c r="E46" i="1"/>
  <c r="I46" i="1" s="1"/>
  <c r="D46" i="1"/>
  <c r="B43" i="1"/>
  <c r="G42" i="1"/>
  <c r="F42" i="1"/>
  <c r="E42" i="1"/>
  <c r="D42" i="1"/>
  <c r="I39" i="1"/>
  <c r="F39" i="1"/>
  <c r="D39" i="1"/>
  <c r="I38" i="1"/>
  <c r="H38" i="1"/>
  <c r="H39" i="1" s="1"/>
  <c r="G38" i="1"/>
  <c r="G39" i="1" s="1"/>
  <c r="F38" i="1"/>
  <c r="E38" i="1"/>
  <c r="E39" i="1" s="1"/>
  <c r="D38" i="1"/>
  <c r="C34" i="1"/>
  <c r="C35" i="1" s="1"/>
  <c r="H33" i="1"/>
  <c r="E33" i="1"/>
  <c r="I33" i="1" s="1"/>
  <c r="D33" i="1"/>
  <c r="F33" i="1" s="1"/>
  <c r="B30" i="1"/>
  <c r="G29" i="1"/>
  <c r="F29" i="1"/>
  <c r="E29" i="1"/>
  <c r="D29" i="1"/>
  <c r="I26" i="1"/>
  <c r="H26" i="1"/>
  <c r="G26" i="1"/>
  <c r="F26" i="1"/>
  <c r="I25" i="1"/>
  <c r="H25" i="1"/>
  <c r="G25" i="1"/>
  <c r="F25" i="1"/>
  <c r="E25" i="1"/>
  <c r="E26" i="1" s="1"/>
  <c r="D25" i="1"/>
  <c r="D26" i="1" s="1"/>
  <c r="C21" i="1"/>
  <c r="C25" i="1" s="1"/>
  <c r="H20" i="1"/>
  <c r="G20" i="1"/>
  <c r="E20" i="1"/>
  <c r="I20" i="1" s="1"/>
  <c r="D20" i="1"/>
  <c r="F20" i="1" s="1"/>
  <c r="B17" i="1"/>
  <c r="B16" i="1"/>
  <c r="D87" i="5" l="1"/>
  <c r="D85" i="5"/>
  <c r="D83" i="5"/>
  <c r="D81" i="5"/>
  <c r="D21" i="5"/>
  <c r="D31" i="5"/>
  <c r="D39" i="5"/>
  <c r="D49" i="5"/>
  <c r="D53" i="5"/>
  <c r="D59" i="5"/>
  <c r="D63" i="5"/>
  <c r="F11" i="5"/>
  <c r="D335" i="7"/>
  <c r="D17" i="5"/>
  <c r="D37" i="5"/>
  <c r="D45" i="5"/>
  <c r="D55" i="5"/>
  <c r="C41" i="1"/>
  <c r="C36" i="1"/>
  <c r="G46" i="1"/>
  <c r="M15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G11" i="5"/>
  <c r="O11" i="5"/>
  <c r="D79" i="5"/>
  <c r="H11" i="7"/>
  <c r="F11" i="7"/>
  <c r="I11" i="7"/>
  <c r="D41" i="5"/>
  <c r="C37" i="1"/>
  <c r="N15" i="4"/>
  <c r="H11" i="5"/>
  <c r="D77" i="5"/>
  <c r="D19" i="5"/>
  <c r="D25" i="5"/>
  <c r="D47" i="5"/>
  <c r="C22" i="1"/>
  <c r="C28" i="1"/>
  <c r="C38" i="1"/>
  <c r="G15" i="4"/>
  <c r="O15" i="4"/>
  <c r="I11" i="5"/>
  <c r="D86" i="5"/>
  <c r="D84" i="5"/>
  <c r="D82" i="5"/>
  <c r="D80" i="5"/>
  <c r="D78" i="5"/>
  <c r="D76" i="5"/>
  <c r="D74" i="5"/>
  <c r="D72" i="5"/>
  <c r="D70" i="5"/>
  <c r="D68" i="5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75" i="5"/>
  <c r="V11" i="6"/>
  <c r="D432" i="7"/>
  <c r="D428" i="7"/>
  <c r="D424" i="7"/>
  <c r="D420" i="7"/>
  <c r="D416" i="7"/>
  <c r="D412" i="7"/>
  <c r="D408" i="7"/>
  <c r="D404" i="7"/>
  <c r="D400" i="7"/>
  <c r="D396" i="7"/>
  <c r="D392" i="7"/>
  <c r="D388" i="7"/>
  <c r="D384" i="7"/>
  <c r="D380" i="7"/>
  <c r="D376" i="7"/>
  <c r="D372" i="7"/>
  <c r="D368" i="7"/>
  <c r="D364" i="7"/>
  <c r="D360" i="7"/>
  <c r="D356" i="7"/>
  <c r="D352" i="7"/>
  <c r="D348" i="7"/>
  <c r="D344" i="7"/>
  <c r="D340" i="7"/>
  <c r="D336" i="7"/>
  <c r="D332" i="7"/>
  <c r="D328" i="7"/>
  <c r="D324" i="7"/>
  <c r="D320" i="7"/>
  <c r="D316" i="7"/>
  <c r="D312" i="7"/>
  <c r="D426" i="7"/>
  <c r="D394" i="7"/>
  <c r="D362" i="7"/>
  <c r="D330" i="7"/>
  <c r="D430" i="7"/>
  <c r="D398" i="7"/>
  <c r="D366" i="7"/>
  <c r="D334" i="7"/>
  <c r="D402" i="7"/>
  <c r="D370" i="7"/>
  <c r="D338" i="7"/>
  <c r="D406" i="7"/>
  <c r="D374" i="7"/>
  <c r="D342" i="7"/>
  <c r="D310" i="7"/>
  <c r="D306" i="7"/>
  <c r="D302" i="7"/>
  <c r="D298" i="7"/>
  <c r="D294" i="7"/>
  <c r="D290" i="7"/>
  <c r="D286" i="7"/>
  <c r="D282" i="7"/>
  <c r="D278" i="7"/>
  <c r="D274" i="7"/>
  <c r="D270" i="7"/>
  <c r="D266" i="7"/>
  <c r="D262" i="7"/>
  <c r="D258" i="7"/>
  <c r="D254" i="7"/>
  <c r="D250" i="7"/>
  <c r="D246" i="7"/>
  <c r="D242" i="7"/>
  <c r="D238" i="7"/>
  <c r="D234" i="7"/>
  <c r="D230" i="7"/>
  <c r="D226" i="7"/>
  <c r="D222" i="7"/>
  <c r="D218" i="7"/>
  <c r="D214" i="7"/>
  <c r="D210" i="7"/>
  <c r="D206" i="7"/>
  <c r="D202" i="7"/>
  <c r="D198" i="7"/>
  <c r="D194" i="7"/>
  <c r="D190" i="7"/>
  <c r="D186" i="7"/>
  <c r="D182" i="7"/>
  <c r="D178" i="7"/>
  <c r="D174" i="7"/>
  <c r="D170" i="7"/>
  <c r="D166" i="7"/>
  <c r="D162" i="7"/>
  <c r="D158" i="7"/>
  <c r="D154" i="7"/>
  <c r="D150" i="7"/>
  <c r="D146" i="7"/>
  <c r="D142" i="7"/>
  <c r="D138" i="7"/>
  <c r="D134" i="7"/>
  <c r="D130" i="7"/>
  <c r="D126" i="7"/>
  <c r="D122" i="7"/>
  <c r="D118" i="7"/>
  <c r="D114" i="7"/>
  <c r="D110" i="7"/>
  <c r="D106" i="7"/>
  <c r="D102" i="7"/>
  <c r="D98" i="7"/>
  <c r="D94" i="7"/>
  <c r="D90" i="7"/>
  <c r="D86" i="7"/>
  <c r="D82" i="7"/>
  <c r="D410" i="7"/>
  <c r="D378" i="7"/>
  <c r="D346" i="7"/>
  <c r="D314" i="7"/>
  <c r="D414" i="7"/>
  <c r="D382" i="7"/>
  <c r="D350" i="7"/>
  <c r="D418" i="7"/>
  <c r="D386" i="7"/>
  <c r="D354" i="7"/>
  <c r="D322" i="7"/>
  <c r="D422" i="7"/>
  <c r="D308" i="7"/>
  <c r="D292" i="7"/>
  <c r="D276" i="7"/>
  <c r="D260" i="7"/>
  <c r="D244" i="7"/>
  <c r="D228" i="7"/>
  <c r="D212" i="7"/>
  <c r="D196" i="7"/>
  <c r="D180" i="7"/>
  <c r="D164" i="7"/>
  <c r="D148" i="7"/>
  <c r="D132" i="7"/>
  <c r="D116" i="7"/>
  <c r="D100" i="7"/>
  <c r="D84" i="7"/>
  <c r="D74" i="7"/>
  <c r="D56" i="7"/>
  <c r="D42" i="7"/>
  <c r="D24" i="7"/>
  <c r="D78" i="7"/>
  <c r="D60" i="7"/>
  <c r="D46" i="7"/>
  <c r="D326" i="7"/>
  <c r="D296" i="7"/>
  <c r="D280" i="7"/>
  <c r="D264" i="7"/>
  <c r="D248" i="7"/>
  <c r="D232" i="7"/>
  <c r="D216" i="7"/>
  <c r="D200" i="7"/>
  <c r="D184" i="7"/>
  <c r="D168" i="7"/>
  <c r="D152" i="7"/>
  <c r="D136" i="7"/>
  <c r="D120" i="7"/>
  <c r="D104" i="7"/>
  <c r="D88" i="7"/>
  <c r="D64" i="7"/>
  <c r="D50" i="7"/>
  <c r="D32" i="7"/>
  <c r="D18" i="7"/>
  <c r="D390" i="7"/>
  <c r="D318" i="7"/>
  <c r="D68" i="7"/>
  <c r="D300" i="7"/>
  <c r="D284" i="7"/>
  <c r="D268" i="7"/>
  <c r="D252" i="7"/>
  <c r="D236" i="7"/>
  <c r="D220" i="7"/>
  <c r="D204" i="7"/>
  <c r="D188" i="7"/>
  <c r="D172" i="7"/>
  <c r="D156" i="7"/>
  <c r="D140" i="7"/>
  <c r="D124" i="7"/>
  <c r="D108" i="7"/>
  <c r="D92" i="7"/>
  <c r="D72" i="7"/>
  <c r="D58" i="7"/>
  <c r="D40" i="7"/>
  <c r="D26" i="7"/>
  <c r="D76" i="7"/>
  <c r="D62" i="7"/>
  <c r="D358" i="7"/>
  <c r="D304" i="7"/>
  <c r="D288" i="7"/>
  <c r="D272" i="7"/>
  <c r="D256" i="7"/>
  <c r="D240" i="7"/>
  <c r="D224" i="7"/>
  <c r="D208" i="7"/>
  <c r="D192" i="7"/>
  <c r="D176" i="7"/>
  <c r="D160" i="7"/>
  <c r="D144" i="7"/>
  <c r="D128" i="7"/>
  <c r="D112" i="7"/>
  <c r="D96" i="7"/>
  <c r="D80" i="7"/>
  <c r="D66" i="7"/>
  <c r="D48" i="7"/>
  <c r="D34" i="7"/>
  <c r="D16" i="7"/>
  <c r="D29" i="7"/>
  <c r="D27" i="5"/>
  <c r="D61" i="5"/>
  <c r="P15" i="4"/>
  <c r="D73" i="5"/>
  <c r="W11" i="6"/>
  <c r="D36" i="7"/>
  <c r="D54" i="7"/>
  <c r="D15" i="5"/>
  <c r="D23" i="5"/>
  <c r="D33" i="5"/>
  <c r="D43" i="5"/>
  <c r="D51" i="5"/>
  <c r="D57" i="5"/>
  <c r="D65" i="5"/>
  <c r="C23" i="1"/>
  <c r="G33" i="1"/>
  <c r="C24" i="1"/>
  <c r="C48" i="1"/>
  <c r="Q15" i="4"/>
  <c r="D23" i="4"/>
  <c r="D33" i="4"/>
  <c r="D41" i="4"/>
  <c r="D45" i="4"/>
  <c r="D49" i="4"/>
  <c r="D59" i="4"/>
  <c r="D65" i="4"/>
  <c r="D73" i="4"/>
  <c r="D87" i="4"/>
  <c r="D71" i="5"/>
  <c r="D417" i="7"/>
  <c r="D403" i="7"/>
  <c r="D385" i="7"/>
  <c r="D371" i="7"/>
  <c r="D353" i="7"/>
  <c r="D339" i="7"/>
  <c r="D321" i="7"/>
  <c r="D421" i="7"/>
  <c r="D407" i="7"/>
  <c r="D389" i="7"/>
  <c r="D375" i="7"/>
  <c r="D357" i="7"/>
  <c r="D343" i="7"/>
  <c r="D325" i="7"/>
  <c r="D311" i="7"/>
  <c r="D30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55" i="7"/>
  <c r="D251" i="7"/>
  <c r="D247" i="7"/>
  <c r="D243" i="7"/>
  <c r="D239" i="7"/>
  <c r="D235" i="7"/>
  <c r="D231" i="7"/>
  <c r="D227" i="7"/>
  <c r="D223" i="7"/>
  <c r="D219" i="7"/>
  <c r="D215" i="7"/>
  <c r="D211" i="7"/>
  <c r="D207" i="7"/>
  <c r="D203" i="7"/>
  <c r="D199" i="7"/>
  <c r="D195" i="7"/>
  <c r="D191" i="7"/>
  <c r="D187" i="7"/>
  <c r="D183" i="7"/>
  <c r="D179" i="7"/>
  <c r="D175" i="7"/>
  <c r="D171" i="7"/>
  <c r="D167" i="7"/>
  <c r="D163" i="7"/>
  <c r="D159" i="7"/>
  <c r="D155" i="7"/>
  <c r="D151" i="7"/>
  <c r="D147" i="7"/>
  <c r="D143" i="7"/>
  <c r="D139" i="7"/>
  <c r="D135" i="7"/>
  <c r="D131" i="7"/>
  <c r="D127" i="7"/>
  <c r="D123" i="7"/>
  <c r="D119" i="7"/>
  <c r="D115" i="7"/>
  <c r="D111" i="7"/>
  <c r="D107" i="7"/>
  <c r="D103" i="7"/>
  <c r="D99" i="7"/>
  <c r="D95" i="7"/>
  <c r="D91" i="7"/>
  <c r="D87" i="7"/>
  <c r="D83" i="7"/>
  <c r="D79" i="7"/>
  <c r="D75" i="7"/>
  <c r="D71" i="7"/>
  <c r="D67" i="7"/>
  <c r="D63" i="7"/>
  <c r="D59" i="7"/>
  <c r="D55" i="7"/>
  <c r="D51" i="7"/>
  <c r="D47" i="7"/>
  <c r="D43" i="7"/>
  <c r="D39" i="7"/>
  <c r="D35" i="7"/>
  <c r="D31" i="7"/>
  <c r="D27" i="7"/>
  <c r="D23" i="7"/>
  <c r="D19" i="7"/>
  <c r="D15" i="7"/>
  <c r="D425" i="7"/>
  <c r="D411" i="7"/>
  <c r="D393" i="7"/>
  <c r="D379" i="7"/>
  <c r="D361" i="7"/>
  <c r="D347" i="7"/>
  <c r="D329" i="7"/>
  <c r="D315" i="7"/>
  <c r="D429" i="7"/>
  <c r="D415" i="7"/>
  <c r="D397" i="7"/>
  <c r="D383" i="7"/>
  <c r="D365" i="7"/>
  <c r="D351" i="7"/>
  <c r="D333" i="7"/>
  <c r="D319" i="7"/>
  <c r="D433" i="7"/>
  <c r="D419" i="7"/>
  <c r="D401" i="7"/>
  <c r="D387" i="7"/>
  <c r="D369" i="7"/>
  <c r="D355" i="7"/>
  <c r="D337" i="7"/>
  <c r="D323" i="7"/>
  <c r="D423" i="7"/>
  <c r="D405" i="7"/>
  <c r="D391" i="7"/>
  <c r="D373" i="7"/>
  <c r="D359" i="7"/>
  <c r="D341" i="7"/>
  <c r="D427" i="7"/>
  <c r="D409" i="7"/>
  <c r="D395" i="7"/>
  <c r="D377" i="7"/>
  <c r="D363" i="7"/>
  <c r="D345" i="7"/>
  <c r="D331" i="7"/>
  <c r="D313" i="7"/>
  <c r="D349" i="7"/>
  <c r="D327" i="7"/>
  <c r="D297" i="7"/>
  <c r="D281" i="7"/>
  <c r="D265" i="7"/>
  <c r="D249" i="7"/>
  <c r="D233" i="7"/>
  <c r="D217" i="7"/>
  <c r="D201" i="7"/>
  <c r="D185" i="7"/>
  <c r="D169" i="7"/>
  <c r="D153" i="7"/>
  <c r="D137" i="7"/>
  <c r="D121" i="7"/>
  <c r="D105" i="7"/>
  <c r="D89" i="7"/>
  <c r="D65" i="7"/>
  <c r="D33" i="7"/>
  <c r="D399" i="7"/>
  <c r="D69" i="7"/>
  <c r="D413" i="7"/>
  <c r="D301" i="7"/>
  <c r="D285" i="7"/>
  <c r="D269" i="7"/>
  <c r="D253" i="7"/>
  <c r="D237" i="7"/>
  <c r="D221" i="7"/>
  <c r="D205" i="7"/>
  <c r="D189" i="7"/>
  <c r="D173" i="7"/>
  <c r="D157" i="7"/>
  <c r="D141" i="7"/>
  <c r="D125" i="7"/>
  <c r="D109" i="7"/>
  <c r="D93" i="7"/>
  <c r="D73" i="7"/>
  <c r="D41" i="7"/>
  <c r="D77" i="7"/>
  <c r="D367" i="7"/>
  <c r="D305" i="7"/>
  <c r="D289" i="7"/>
  <c r="D273" i="7"/>
  <c r="D257" i="7"/>
  <c r="D241" i="7"/>
  <c r="D225" i="7"/>
  <c r="D209" i="7"/>
  <c r="D193" i="7"/>
  <c r="D177" i="7"/>
  <c r="D161" i="7"/>
  <c r="D145" i="7"/>
  <c r="D129" i="7"/>
  <c r="D113" i="7"/>
  <c r="D97" i="7"/>
  <c r="D81" i="7"/>
  <c r="D49" i="7"/>
  <c r="D17" i="7"/>
  <c r="D381" i="7"/>
  <c r="D317" i="7"/>
  <c r="D53" i="7"/>
  <c r="D431" i="7"/>
  <c r="D309" i="7"/>
  <c r="D293" i="7"/>
  <c r="D277" i="7"/>
  <c r="D261" i="7"/>
  <c r="D245" i="7"/>
  <c r="D229" i="7"/>
  <c r="D213" i="7"/>
  <c r="D197" i="7"/>
  <c r="D181" i="7"/>
  <c r="D165" i="7"/>
  <c r="D149" i="7"/>
  <c r="D133" i="7"/>
  <c r="D117" i="7"/>
  <c r="D101" i="7"/>
  <c r="D85" i="7"/>
  <c r="D57" i="7"/>
  <c r="D25" i="7"/>
  <c r="D30" i="7"/>
  <c r="D29" i="5"/>
  <c r="D67" i="5"/>
  <c r="C54" i="1"/>
  <c r="D19" i="4"/>
  <c r="D21" i="4"/>
  <c r="D25" i="4"/>
  <c r="D27" i="4"/>
  <c r="D29" i="4"/>
  <c r="D31" i="4"/>
  <c r="D35" i="4"/>
  <c r="D37" i="4"/>
  <c r="D39" i="4"/>
  <c r="D43" i="4"/>
  <c r="D47" i="4"/>
  <c r="D51" i="4"/>
  <c r="D53" i="4"/>
  <c r="D55" i="4"/>
  <c r="D57" i="4"/>
  <c r="D61" i="4"/>
  <c r="D63" i="4"/>
  <c r="D67" i="4"/>
  <c r="D69" i="4"/>
  <c r="D71" i="4"/>
  <c r="D75" i="4"/>
  <c r="D77" i="4"/>
  <c r="D79" i="4"/>
  <c r="D81" i="4"/>
  <c r="D83" i="4"/>
  <c r="D85" i="4"/>
  <c r="D89" i="4"/>
  <c r="D69" i="5"/>
  <c r="D20" i="7"/>
  <c r="D37" i="7"/>
  <c r="D70" i="7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430" i="8"/>
  <c r="D422" i="8"/>
  <c r="D414" i="8"/>
  <c r="D406" i="8"/>
  <c r="D398" i="8"/>
  <c r="D408" i="8"/>
  <c r="D396" i="8"/>
  <c r="D384" i="8"/>
  <c r="D374" i="8"/>
  <c r="D364" i="8"/>
  <c r="D352" i="8"/>
  <c r="D342" i="8"/>
  <c r="D332" i="8"/>
  <c r="D320" i="8"/>
  <c r="D310" i="8"/>
  <c r="D300" i="8"/>
  <c r="D288" i="8"/>
  <c r="D278" i="8"/>
  <c r="D268" i="8"/>
  <c r="D256" i="8"/>
  <c r="D246" i="8"/>
  <c r="D236" i="8"/>
  <c r="D224" i="8"/>
  <c r="D214" i="8"/>
  <c r="D204" i="8"/>
  <c r="D192" i="8"/>
  <c r="D182" i="8"/>
  <c r="D172" i="8"/>
  <c r="D160" i="8"/>
  <c r="D150" i="8"/>
  <c r="D140" i="8"/>
  <c r="D128" i="8"/>
  <c r="D110" i="8"/>
  <c r="D92" i="8"/>
  <c r="D432" i="8"/>
  <c r="D420" i="8"/>
  <c r="D394" i="8"/>
  <c r="D362" i="8"/>
  <c r="D330" i="8"/>
  <c r="D298" i="8"/>
  <c r="D266" i="8"/>
  <c r="D234" i="8"/>
  <c r="D202" i="8"/>
  <c r="D170" i="8"/>
  <c r="D138" i="8"/>
  <c r="D118" i="8"/>
  <c r="D100" i="8"/>
  <c r="D82" i="8"/>
  <c r="D74" i="8"/>
  <c r="D66" i="8"/>
  <c r="D58" i="8"/>
  <c r="D50" i="8"/>
  <c r="D42" i="8"/>
  <c r="D34" i="8"/>
  <c r="D26" i="8"/>
  <c r="D18" i="8"/>
  <c r="D418" i="8"/>
  <c r="D392" i="8"/>
  <c r="D382" i="8"/>
  <c r="D372" i="8"/>
  <c r="D360" i="8"/>
  <c r="D350" i="8"/>
  <c r="D340" i="8"/>
  <c r="D328" i="8"/>
  <c r="D318" i="8"/>
  <c r="D308" i="8"/>
  <c r="D296" i="8"/>
  <c r="D286" i="8"/>
  <c r="D276" i="8"/>
  <c r="D264" i="8"/>
  <c r="D254" i="8"/>
  <c r="D244" i="8"/>
  <c r="D232" i="8"/>
  <c r="D222" i="8"/>
  <c r="D212" i="8"/>
  <c r="D200" i="8"/>
  <c r="D190" i="8"/>
  <c r="D180" i="8"/>
  <c r="D168" i="8"/>
  <c r="D158" i="8"/>
  <c r="D148" i="8"/>
  <c r="D136" i="8"/>
  <c r="D126" i="8"/>
  <c r="D108" i="8"/>
  <c r="D90" i="8"/>
  <c r="D416" i="8"/>
  <c r="D404" i="8"/>
  <c r="D370" i="8"/>
  <c r="D338" i="8"/>
  <c r="D306" i="8"/>
  <c r="D274" i="8"/>
  <c r="D242" i="8"/>
  <c r="D210" i="8"/>
  <c r="D178" i="8"/>
  <c r="D146" i="8"/>
  <c r="D116" i="8"/>
  <c r="D98" i="8"/>
  <c r="D88" i="8"/>
  <c r="D80" i="8"/>
  <c r="D72" i="8"/>
  <c r="D64" i="8"/>
  <c r="D56" i="8"/>
  <c r="D48" i="8"/>
  <c r="D40" i="8"/>
  <c r="D32" i="8"/>
  <c r="D24" i="8"/>
  <c r="D16" i="8"/>
  <c r="D428" i="8"/>
  <c r="D402" i="8"/>
  <c r="D390" i="8"/>
  <c r="D380" i="8"/>
  <c r="D368" i="8"/>
  <c r="D358" i="8"/>
  <c r="D348" i="8"/>
  <c r="D336" i="8"/>
  <c r="D326" i="8"/>
  <c r="D316" i="8"/>
  <c r="D304" i="8"/>
  <c r="D294" i="8"/>
  <c r="D284" i="8"/>
  <c r="D272" i="8"/>
  <c r="D262" i="8"/>
  <c r="D252" i="8"/>
  <c r="D240" i="8"/>
  <c r="D230" i="8"/>
  <c r="D220" i="8"/>
  <c r="D208" i="8"/>
  <c r="D198" i="8"/>
  <c r="D188" i="8"/>
  <c r="D176" i="8"/>
  <c r="D166" i="8"/>
  <c r="D156" i="8"/>
  <c r="D144" i="8"/>
  <c r="D134" i="8"/>
  <c r="D124" i="8"/>
  <c r="D106" i="8"/>
  <c r="D96" i="8"/>
  <c r="D30" i="8"/>
  <c r="D53" i="8"/>
  <c r="D76" i="8"/>
  <c r="D95" i="8"/>
  <c r="D122" i="8"/>
  <c r="D151" i="8"/>
  <c r="D175" i="8"/>
  <c r="D206" i="8"/>
  <c r="D237" i="8"/>
  <c r="D292" i="8"/>
  <c r="D322" i="8"/>
  <c r="D346" i="8"/>
  <c r="D376" i="8"/>
  <c r="D410" i="8"/>
  <c r="I12" i="9"/>
  <c r="F12" i="9"/>
  <c r="H12" i="9"/>
  <c r="D433" i="8"/>
  <c r="D425" i="8"/>
  <c r="D417" i="8"/>
  <c r="D409" i="8"/>
  <c r="D401" i="8"/>
  <c r="D393" i="8"/>
  <c r="D385" i="8"/>
  <c r="D377" i="8"/>
  <c r="D369" i="8"/>
  <c r="D361" i="8"/>
  <c r="D353" i="8"/>
  <c r="D345" i="8"/>
  <c r="D337" i="8"/>
  <c r="D329" i="8"/>
  <c r="D321" i="8"/>
  <c r="D313" i="8"/>
  <c r="D305" i="8"/>
  <c r="D297" i="8"/>
  <c r="D289" i="8"/>
  <c r="D281" i="8"/>
  <c r="D273" i="8"/>
  <c r="D265" i="8"/>
  <c r="D257" i="8"/>
  <c r="D249" i="8"/>
  <c r="D241" i="8"/>
  <c r="D233" i="8"/>
  <c r="D225" i="8"/>
  <c r="D217" i="8"/>
  <c r="D209" i="8"/>
  <c r="D201" i="8"/>
  <c r="D193" i="8"/>
  <c r="D185" i="8"/>
  <c r="D177" i="8"/>
  <c r="D169" i="8"/>
  <c r="D161" i="8"/>
  <c r="D153" i="8"/>
  <c r="D145" i="8"/>
  <c r="D137" i="8"/>
  <c r="D129" i="8"/>
  <c r="D121" i="8"/>
  <c r="D113" i="8"/>
  <c r="D105" i="8"/>
  <c r="D97" i="8"/>
  <c r="D89" i="8"/>
  <c r="D427" i="8"/>
  <c r="D419" i="8"/>
  <c r="D411" i="8"/>
  <c r="D403" i="8"/>
  <c r="D395" i="8"/>
  <c r="D387" i="8"/>
  <c r="D379" i="8"/>
  <c r="D371" i="8"/>
  <c r="D363" i="8"/>
  <c r="D355" i="8"/>
  <c r="D347" i="8"/>
  <c r="D339" i="8"/>
  <c r="D331" i="8"/>
  <c r="D323" i="8"/>
  <c r="D315" i="8"/>
  <c r="D307" i="8"/>
  <c r="D299" i="8"/>
  <c r="D291" i="8"/>
  <c r="D283" i="8"/>
  <c r="D275" i="8"/>
  <c r="D267" i="8"/>
  <c r="D259" i="8"/>
  <c r="D251" i="8"/>
  <c r="D243" i="8"/>
  <c r="D235" i="8"/>
  <c r="D227" i="8"/>
  <c r="D219" i="8"/>
  <c r="D211" i="8"/>
  <c r="D203" i="8"/>
  <c r="D195" i="8"/>
  <c r="D187" i="8"/>
  <c r="D179" i="8"/>
  <c r="D171" i="8"/>
  <c r="D163" i="8"/>
  <c r="D155" i="8"/>
  <c r="D147" i="8"/>
  <c r="D139" i="8"/>
  <c r="D131" i="8"/>
  <c r="D421" i="8"/>
  <c r="D119" i="8"/>
  <c r="D101" i="8"/>
  <c r="D83" i="8"/>
  <c r="D75" i="8"/>
  <c r="D67" i="8"/>
  <c r="D59" i="8"/>
  <c r="D51" i="8"/>
  <c r="D43" i="8"/>
  <c r="D35" i="8"/>
  <c r="D27" i="8"/>
  <c r="D19" i="8"/>
  <c r="D407" i="8"/>
  <c r="D383" i="8"/>
  <c r="D373" i="8"/>
  <c r="D351" i="8"/>
  <c r="D341" i="8"/>
  <c r="D319" i="8"/>
  <c r="D309" i="8"/>
  <c r="D287" i="8"/>
  <c r="D277" i="8"/>
  <c r="D255" i="8"/>
  <c r="D245" i="8"/>
  <c r="D223" i="8"/>
  <c r="D213" i="8"/>
  <c r="D191" i="8"/>
  <c r="D181" i="8"/>
  <c r="D159" i="8"/>
  <c r="D149" i="8"/>
  <c r="D127" i="8"/>
  <c r="D109" i="8"/>
  <c r="D91" i="8"/>
  <c r="D431" i="8"/>
  <c r="D405" i="8"/>
  <c r="D117" i="8"/>
  <c r="D99" i="8"/>
  <c r="D81" i="8"/>
  <c r="D73" i="8"/>
  <c r="D65" i="8"/>
  <c r="D57" i="8"/>
  <c r="D49" i="8"/>
  <c r="D41" i="8"/>
  <c r="D33" i="8"/>
  <c r="D25" i="8"/>
  <c r="D17" i="8"/>
  <c r="D429" i="8"/>
  <c r="D391" i="8"/>
  <c r="D381" i="8"/>
  <c r="D359" i="8"/>
  <c r="D349" i="8"/>
  <c r="D327" i="8"/>
  <c r="D317" i="8"/>
  <c r="D295" i="8"/>
  <c r="D285" i="8"/>
  <c r="D263" i="8"/>
  <c r="D253" i="8"/>
  <c r="D231" i="8"/>
  <c r="D221" i="8"/>
  <c r="D199" i="8"/>
  <c r="D189" i="8"/>
  <c r="D167" i="8"/>
  <c r="D157" i="8"/>
  <c r="D135" i="8"/>
  <c r="D125" i="8"/>
  <c r="D107" i="8"/>
  <c r="D415" i="8"/>
  <c r="D115" i="8"/>
  <c r="D87" i="8"/>
  <c r="D79" i="8"/>
  <c r="D71" i="8"/>
  <c r="D63" i="8"/>
  <c r="D55" i="8"/>
  <c r="D47" i="8"/>
  <c r="D39" i="8"/>
  <c r="D31" i="8"/>
  <c r="D23" i="8"/>
  <c r="D15" i="8"/>
  <c r="D77" i="8"/>
  <c r="D123" i="8"/>
  <c r="D183" i="8"/>
  <c r="D207" i="8"/>
  <c r="D269" i="8"/>
  <c r="D293" i="8"/>
  <c r="D324" i="8"/>
  <c r="D354" i="8"/>
  <c r="D378" i="8"/>
  <c r="D412" i="8"/>
  <c r="D14" i="8"/>
  <c r="D37" i="8"/>
  <c r="D60" i="8"/>
  <c r="D78" i="8"/>
  <c r="D103" i="8"/>
  <c r="D130" i="8"/>
  <c r="D154" i="8"/>
  <c r="D184" i="8"/>
  <c r="D215" i="8"/>
  <c r="D239" i="8"/>
  <c r="D270" i="8"/>
  <c r="D301" i="8"/>
  <c r="D325" i="8"/>
  <c r="D356" i="8"/>
  <c r="D386" i="8"/>
  <c r="D413" i="8"/>
  <c r="D20" i="8"/>
  <c r="D38" i="8"/>
  <c r="D61" i="8"/>
  <c r="D84" i="8"/>
  <c r="D104" i="8"/>
  <c r="D132" i="8"/>
  <c r="D162" i="8"/>
  <c r="D186" i="8"/>
  <c r="D216" i="8"/>
  <c r="D247" i="8"/>
  <c r="D271" i="8"/>
  <c r="D302" i="8"/>
  <c r="D333" i="8"/>
  <c r="D357" i="8"/>
  <c r="D388" i="8"/>
  <c r="D423" i="8"/>
  <c r="D21" i="8"/>
  <c r="D44" i="8"/>
  <c r="D62" i="8"/>
  <c r="D85" i="8"/>
  <c r="D111" i="8"/>
  <c r="D133" i="8"/>
  <c r="D164" i="8"/>
  <c r="D194" i="8"/>
  <c r="D218" i="8"/>
  <c r="D248" i="8"/>
  <c r="D279" i="8"/>
  <c r="D303" i="8"/>
  <c r="D334" i="8"/>
  <c r="D365" i="8"/>
  <c r="D389" i="8"/>
  <c r="D424" i="8"/>
  <c r="D22" i="8"/>
  <c r="D45" i="8"/>
  <c r="D68" i="8"/>
  <c r="D86" i="8"/>
  <c r="D112" i="8"/>
  <c r="D141" i="8"/>
  <c r="D165" i="8"/>
  <c r="D196" i="8"/>
  <c r="D226" i="8"/>
  <c r="D250" i="8"/>
  <c r="D280" i="8"/>
  <c r="D311" i="8"/>
  <c r="D335" i="8"/>
  <c r="D366" i="8"/>
  <c r="D397" i="8"/>
  <c r="D426" i="8"/>
  <c r="D28" i="8"/>
  <c r="D46" i="8"/>
  <c r="D69" i="8"/>
  <c r="D93" i="8"/>
  <c r="D114" i="8"/>
  <c r="D142" i="8"/>
  <c r="D173" i="8"/>
  <c r="D197" i="8"/>
  <c r="D228" i="8"/>
  <c r="D258" i="8"/>
  <c r="D282" i="8"/>
  <c r="D312" i="8"/>
  <c r="D343" i="8"/>
  <c r="D367" i="8"/>
  <c r="D399" i="8"/>
  <c r="D81" i="10"/>
  <c r="D73" i="10"/>
  <c r="D65" i="10"/>
  <c r="D57" i="10"/>
  <c r="D49" i="10"/>
  <c r="D41" i="10"/>
  <c r="D33" i="10"/>
  <c r="D25" i="10"/>
  <c r="D17" i="10"/>
  <c r="D83" i="10"/>
  <c r="D75" i="10"/>
  <c r="D67" i="10"/>
  <c r="D59" i="10"/>
  <c r="D51" i="10"/>
  <c r="D43" i="10"/>
  <c r="D35" i="10"/>
  <c r="D27" i="10"/>
  <c r="D19" i="10"/>
  <c r="D37" i="10"/>
  <c r="D63" i="10"/>
  <c r="D82" i="11"/>
  <c r="D74" i="11"/>
  <c r="D66" i="11"/>
  <c r="D58" i="11"/>
  <c r="D50" i="11"/>
  <c r="D42" i="11"/>
  <c r="D34" i="11"/>
  <c r="D26" i="11"/>
  <c r="D18" i="11"/>
  <c r="D40" i="11"/>
  <c r="D52" i="11"/>
  <c r="D78" i="11"/>
  <c r="F12" i="12"/>
  <c r="H12" i="12"/>
  <c r="D39" i="10"/>
  <c r="D77" i="10"/>
  <c r="D16" i="11"/>
  <c r="D28" i="11"/>
  <c r="D54" i="11"/>
  <c r="D80" i="11"/>
  <c r="C5" i="12"/>
  <c r="C5" i="9"/>
  <c r="D23" i="9"/>
  <c r="D35" i="9"/>
  <c r="D61" i="9"/>
  <c r="D15" i="10"/>
  <c r="D53" i="10"/>
  <c r="D79" i="10"/>
  <c r="D30" i="11"/>
  <c r="D56" i="11"/>
  <c r="D68" i="11"/>
  <c r="I12" i="12"/>
  <c r="D81" i="9"/>
  <c r="D73" i="9"/>
  <c r="D65" i="9"/>
  <c r="D57" i="9"/>
  <c r="D49" i="9"/>
  <c r="D41" i="9"/>
  <c r="D33" i="9"/>
  <c r="D25" i="9"/>
  <c r="D17" i="9"/>
  <c r="D37" i="9"/>
  <c r="D63" i="9"/>
  <c r="D75" i="9"/>
  <c r="D29" i="10"/>
  <c r="D55" i="10"/>
  <c r="D32" i="11"/>
  <c r="D44" i="11"/>
  <c r="D70" i="11"/>
  <c r="B5" i="13"/>
  <c r="D39" i="9"/>
  <c r="D51" i="9"/>
  <c r="D77" i="9"/>
  <c r="D31" i="10"/>
  <c r="D69" i="10"/>
  <c r="F12" i="11"/>
  <c r="D20" i="11"/>
  <c r="D46" i="11"/>
  <c r="D72" i="11"/>
  <c r="D84" i="11"/>
  <c r="F11" i="8"/>
  <c r="D15" i="9"/>
  <c r="D27" i="9"/>
  <c r="D53" i="9"/>
  <c r="D79" i="9"/>
  <c r="D45" i="10"/>
  <c r="D71" i="10"/>
  <c r="H12" i="11"/>
  <c r="D22" i="11"/>
  <c r="D48" i="11"/>
  <c r="D60" i="11"/>
  <c r="D86" i="11"/>
  <c r="D29" i="9"/>
  <c r="D55" i="9"/>
  <c r="D67" i="9"/>
  <c r="D21" i="10"/>
  <c r="D47" i="10"/>
  <c r="D85" i="10"/>
  <c r="I12" i="11"/>
  <c r="D24" i="11"/>
  <c r="D36" i="11"/>
  <c r="D62" i="11"/>
  <c r="D88" i="11"/>
  <c r="D22" i="9"/>
  <c r="D30" i="9"/>
  <c r="D38" i="9"/>
  <c r="D46" i="9"/>
  <c r="D54" i="9"/>
  <c r="D62" i="9"/>
  <c r="D70" i="9"/>
  <c r="D78" i="9"/>
  <c r="D86" i="9"/>
  <c r="D15" i="11"/>
  <c r="D23" i="11"/>
  <c r="D31" i="11"/>
  <c r="D39" i="11"/>
  <c r="D47" i="11"/>
  <c r="D55" i="11"/>
  <c r="D63" i="11"/>
  <c r="D71" i="11"/>
  <c r="D79" i="11"/>
  <c r="D87" i="11"/>
  <c r="D19" i="12"/>
  <c r="D27" i="12"/>
  <c r="D35" i="12"/>
  <c r="D43" i="12"/>
  <c r="D51" i="12"/>
  <c r="D59" i="12"/>
  <c r="D67" i="12"/>
  <c r="D75" i="12"/>
  <c r="D83" i="12"/>
  <c r="B107" i="13"/>
  <c r="C89" i="11"/>
  <c r="D21" i="12"/>
  <c r="D29" i="12"/>
  <c r="D37" i="12"/>
  <c r="D45" i="12"/>
  <c r="D53" i="12"/>
  <c r="D61" i="12"/>
  <c r="D69" i="12"/>
  <c r="D77" i="12"/>
  <c r="D85" i="12"/>
  <c r="C89" i="9"/>
  <c r="D22" i="10"/>
  <c r="D30" i="10"/>
  <c r="D38" i="10"/>
  <c r="D46" i="10"/>
  <c r="D54" i="10"/>
  <c r="D62" i="10"/>
  <c r="D70" i="10"/>
  <c r="D78" i="10"/>
  <c r="D22" i="12"/>
  <c r="D30" i="12"/>
  <c r="D38" i="12"/>
  <c r="D46" i="12"/>
  <c r="D54" i="12"/>
  <c r="D62" i="12"/>
  <c r="D70" i="12"/>
  <c r="D78" i="12"/>
  <c r="D20" i="9"/>
  <c r="D28" i="9"/>
  <c r="D36" i="9"/>
  <c r="D44" i="9"/>
  <c r="D52" i="9"/>
  <c r="D60" i="9"/>
  <c r="D68" i="9"/>
  <c r="D76" i="9"/>
  <c r="C89" i="10"/>
  <c r="D21" i="11"/>
  <c r="D29" i="11"/>
  <c r="D37" i="11"/>
  <c r="D45" i="11"/>
  <c r="D53" i="11"/>
  <c r="D61" i="11"/>
  <c r="D69" i="11"/>
  <c r="D77" i="11"/>
  <c r="D17" i="12"/>
  <c r="D25" i="12"/>
  <c r="D33" i="12"/>
  <c r="D41" i="12"/>
  <c r="D49" i="12"/>
  <c r="D57" i="12"/>
  <c r="D65" i="12"/>
  <c r="D73" i="12"/>
  <c r="L11" i="5" l="1"/>
  <c r="K11" i="5"/>
  <c r="M11" i="5"/>
  <c r="N11" i="5"/>
  <c r="T11" i="5"/>
  <c r="S11" i="5"/>
  <c r="R11" i="5"/>
  <c r="Q11" i="5"/>
  <c r="P11" i="5"/>
  <c r="U11" i="5" l="1"/>
  <c r="X11" i="5"/>
  <c r="W11" i="5"/>
  <c r="V11" i="5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<sst xmlns="http://schemas.openxmlformats.org/spreadsheetml/2006/main" count="1282" uniqueCount="479">
  <si>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</si>
  <si>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</si>
  <si>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</si>
  <si>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</si>
  <si>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</si>
  <si>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</si>
  <si>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</si>
  <si>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</si>
  <si>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</si>
  <si>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</si>
  <si>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</si>
  <si>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</si>
  <si>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</si>
  <si>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</si>
  <si>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</si>
  <si>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</si>
  <si>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</si>
  <si>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</si>
  <si>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</si>
  <si>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</si>
  <si>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</si>
  <si>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</si>
  <si>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</si>
  <si>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</si>
  <si>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</si>
  <si>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</si>
  <si>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</si>
  <si>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</si>
  <si>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</si>
  <si>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</si>
  <si>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</si>
  <si>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</si>
  <si>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</si>
  <si>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</si>
  <si>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</si>
  <si>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</si>
  <si>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</si>
  <si>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</si>
  <si>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</si>
  <si>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</si>
  <si>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</si>
  <si>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</si>
  <si>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</si>
  <si>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</si>
  <si>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</si>
  <si>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</si>
  <si>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</si>
  <si>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</si>
  <si>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</si>
  <si>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</si>
  <si>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</si>
  <si>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</si>
  <si>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</si>
  <si>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</si>
  <si>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</si>
  <si>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</si>
  <si>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</si>
  <si>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</si>
  <si>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</si>
  <si>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</si>
  <si>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</si>
  <si>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</si>
  <si>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</si>
  <si>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</si>
  <si>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</si>
  <si>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</si>
  <si>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</si>
  <si>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</si>
  <si>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</si>
  <si>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</si>
  <si>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</si>
  <si>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</si>
  <si>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</si>
  <si>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</si>
  <si>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</si>
  <si>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</si>
  <si>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</si>
  <si>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</si>
  <si>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</si>
  <si>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</si>
  <si>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</si>
  <si>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</si>
  <si>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</si>
  <si>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</si>
  <si>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</si>
  <si>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</si>
  <si>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</si>
  <si>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</si>
  <si>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</si>
  <si>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</si>
  <si>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</si>
  <si>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</si>
  <si>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</si>
  <si>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</si>
  <si>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</si>
  <si>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</si>
  <si>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</si>
  <si>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</si>
  <si>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</si>
  <si>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</si>
  <si>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</si>
  <si>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</si>
  <si>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</si>
  <si>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</si>
  <si>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</si>
  <si>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</si>
  <si>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</si>
  <si>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</si>
  <si>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</si>
  <si>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</si>
  <si>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</si>
  <si>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</si>
  <si>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</si>
  <si>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</si>
  <si>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</si>
  <si>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</si>
  <si>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</si>
  <si>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</si>
  <si>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</si>
  <si>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</si>
  <si>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</si>
  <si>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</si>
  <si>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</si>
  <si>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</si>
  <si>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</si>
  <si>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</si>
  <si>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</si>
  <si>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</si>
  <si>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</si>
  <si>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</si>
  <si>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</si>
  <si>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</si>
  <si>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</si>
  <si>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</si>
  <si>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</si>
  <si>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</si>
  <si>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</si>
  <si>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</si>
  <si>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</si>
  <si>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</si>
  <si>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</si>
  <si>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</si>
  <si>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</si>
  <si>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</si>
  <si>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</si>
  <si>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</si>
  <si>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</si>
  <si>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</si>
  <si>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</si>
  <si>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</si>
  <si>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</si>
  <si>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</si>
  <si>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</si>
  <si>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</si>
  <si>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</si>
  <si>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</si>
  <si>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</si>
  <si>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</si>
  <si>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</si>
  <si>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</si>
  <si>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</si>
  <si>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</si>
  <si>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</si>
  <si>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</si>
  <si>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</si>
  <si>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</si>
  <si>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</si>
  <si>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</si>
  <si>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</si>
  <si>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</si>
  <si>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</si>
  <si>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</si>
  <si>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</si>
  <si>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</si>
  <si>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</si>
  <si>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</si>
  <si>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</si>
  <si>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</si>
  <si>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</si>
  <si>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</si>
  <si>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</si>
  <si>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</si>
  <si>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</si>
  <si>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</si>
  <si>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</si>
  <si>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</si>
  <si>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</si>
  <si>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</si>
  <si>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</si>
  <si>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</si>
  <si>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</si>
  <si>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</si>
  <si>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</si>
  <si>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</si>
  <si>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</si>
  <si>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</si>
  <si>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</si>
  <si>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</si>
  <si>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</si>
  <si>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</si>
  <si>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</si>
  <si>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</si>
  <si>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</si>
  <si>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</si>
  <si>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</si>
  <si>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</si>
  <si>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</si>
  <si>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</si>
  <si>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</si>
  <si>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</si>
  <si>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</si>
  <si>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</si>
  <si>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</si>
  <si>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</si>
  <si>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</si>
  <si>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</si>
  <si>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</si>
  <si>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</si>
  <si>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</si>
  <si>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</si>
  <si>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</si>
  <si>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</si>
  <si>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</si>
  <si>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</si>
  <si>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</si>
  <si>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</si>
  <si>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</si>
  <si>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</si>
  <si>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</si>
  <si>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</si>
  <si>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</si>
  <si>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</si>
  <si>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</si>
  <si>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</si>
  <si>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</si>
  <si>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</si>
  <si>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</si>
  <si>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</si>
  <si>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</si>
  <si>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</si>
  <si>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</si>
  <si>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</si>
  <si>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</si>
  <si>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</si>
  <si>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</si>
  <si>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</si>
  <si>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</si>
  <si>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</si>
  <si>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</si>
  <si>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</si>
  <si>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</si>
  <si>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</si>
  <si>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</si>
  <si>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</si>
  <si>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</si>
  <si>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</si>
  <si>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</si>
  <si>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</si>
  <si>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</si>
  <si>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</si>
  <si>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</si>
  <si>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</si>
  <si>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</si>
  <si>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</si>
  <si>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</si>
  <si>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</si>
  <si>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</si>
  <si>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</si>
  <si>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</si>
  <si>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</si>
  <si>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</si>
  <si>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</si>
  <si>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</si>
  <si>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</si>
  <si>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</si>
  <si>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</si>
  <si>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</si>
  <si>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</si>
  <si>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</si>
  <si>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</si>
  <si>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</si>
  <si>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</si>
  <si>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</si>
  <si>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</si>
  <si>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</si>
  <si>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</si>
  <si>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</si>
  <si>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</si>
  <si>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</si>
  <si>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</si>
  <si>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</si>
  <si>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</si>
  <si>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</si>
  <si>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</si>
  <si>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</si>
  <si>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</si>
  <si>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</si>
  <si>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</si>
  <si>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</si>
  <si>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</si>
  <si>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</si>
  <si>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</si>
  <si>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</si>
  <si>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</si>
  <si>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</si>
  <si>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</si>
  <si>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</si>
  <si>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</si>
  <si>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</si>
  <si>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</si>
  <si>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</si>
  <si>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</si>
  <si>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</si>
  <si>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</si>
  <si>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</si>
  <si>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</si>
  <si>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</si>
  <si>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</si>
  <si>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</si>
  <si>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</si>
  <si>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</si>
  <si>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</si>
  <si>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</si>
  <si>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</si>
  <si>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</si>
  <si>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</si>
  <si>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</si>
  <si>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</si>
  <si>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</si>
  <si>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</si>
  <si>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</si>
  <si>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</si>
  <si>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</si>
  <si>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</si>
  <si>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</si>
  <si>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</si>
  <si>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</si>
  <si>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</si>
  <si>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</si>
  <si>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</si>
  <si>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</si>
  <si>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</si>
  <si>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</si>
  <si>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</si>
  <si>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</si>
  <si>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</si>
  <si>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</si>
  <si>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</si>
  <si>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</si>
  <si>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</si>
  <si>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</si>
  <si>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</si>
  <si>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</si>
  <si>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</si>
  <si>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</si>
  <si>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</si>
  <si>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</si>
  <si>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</si>
  <si>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</si>
  <si>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</si>
  <si>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</si>
  <si>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</si>
  <si>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</si>
  <si>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</si>
  <si>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</si>
  <si>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</si>
  <si>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</si>
  <si>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</si>
  <si>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</si>
  <si>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</si>
  <si>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</si>
  <si>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</si>
  <si>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</si>
  <si>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</si>
  <si>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</si>
  <si>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</si>
  <si>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</si>
  <si>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</si>
  <si>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</si>
  <si>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</si>
  <si>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</si>
  <si>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</si>
  <si>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</si>
  <si>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</si>
  <si>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</si>
  <si>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</si>
  <si>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</si>
  <si>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</si>
  <si>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</si>
  <si>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</si>
  <si>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</si>
  <si>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</si>
  <si>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</si>
  <si>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</si>
  <si>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</si>
  <si>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</si>
  <si>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</si>
  <si>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</si>
  <si>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</si>
  <si>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</si>
  <si>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</si>
  <si>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</si>
  <si>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</si>
  <si>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</si>
  <si>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</si>
  <si>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</si>
  <si>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</si>
  <si>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</si>
  <si>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</si>
  <si>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21.10.2019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</si>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</sst>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9" fillId="0" borderId="0" xfId="0" applyFont="1" applyAlignment="1"/>
    <xf numFmtId="164" fontId="16" fillId="3" borderId="2" xfId="0" applyNumberFormat="1" applyFont="1" applyFill="1" applyBorder="1" applyAlignment="1">
      <alignment horizontal="center"/>
    </xf>
    <xf numFmtId="164" fontId="19" fillId="0" borderId="3" xfId="0" applyNumberFormat="1" applyFont="1" applyBorder="1" applyAlignment="1">
      <alignment vertical="top"/>
    </xf>
    <xf numFmtId="0" fontId="0" fillId="0" borderId="0" xfId="0" applyAlignment="1"/>
    <xf numFmtId="164" fontId="19" fillId="2" borderId="7" xfId="0" applyNumberFormat="1" applyFont="1" applyFill="1" applyBorder="1" applyAlignment="1">
      <alignment vertical="center"/>
    </xf>
    <xf numFmtId="164" fontId="0" fillId="0" borderId="0" xfId="0" applyNumberFormat="1" applyAlignment="1"/>
    <xf numFmtId="0" fontId="19" fillId="0" borderId="0" xfId="0" applyFont="1" applyAlignment="1">
      <alignment horizontal="left" vertical="center" wrapText="1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top"/>
    </xf>
    <xf numFmtId="164" fontId="18" fillId="6" borderId="1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0" fontId="13" fillId="0" borderId="0" xfId="0" applyFont="1" applyAlignment="1"/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164" fontId="18" fillId="6" borderId="10" xfId="0" applyNumberFormat="1" applyFont="1" applyFill="1" applyBorder="1" applyAlignment="1">
      <alignment vertical="top" wrapText="1"/>
    </xf>
    <xf numFmtId="164" fontId="22" fillId="5" borderId="2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164" fontId="18" fillId="6" borderId="63" xfId="0" applyNumberFormat="1" applyFont="1" applyFill="1" applyBorder="1" applyAlignment="1">
      <alignment horizontal="left" vertical="top" wrapText="1"/>
    </xf>
    <xf numFmtId="164" fontId="18" fillId="6" borderId="64" xfId="0" applyNumberFormat="1" applyFont="1" applyFill="1" applyBorder="1" applyAlignment="1">
      <alignment horizontal="left" wrapText="1"/>
    </xf>
    <xf numFmtId="164" fontId="18" fillId="6" borderId="62" xfId="0" applyNumberFormat="1" applyFont="1" applyFill="1" applyBorder="1" applyAlignment="1">
      <alignment horizontal="left" vertical="top" wrapText="1"/>
    </xf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164" fontId="19" fillId="0" borderId="91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3. Quartal 2019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0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Q3 2019</v>
      </c>
      <c r="E20" s="23" t="str">
        <f>AktQuartKurz&amp;" "&amp;(AktJahr-1)</f>
        <v>Q3 2018</v>
      </c>
      <c r="F20" s="24" t="str">
        <f>D20</f>
        <v>Q3 2019</v>
      </c>
      <c r="G20" s="23" t="str">
        <f>E20</f>
        <v>Q3 2018</v>
      </c>
      <c r="H20" s="24" t="str">
        <f>D20</f>
        <v>Q3 2019</v>
      </c>
      <c r="I20" s="23" t="str">
        <f>E20</f>
        <v>Q3 2018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3976.11</v>
      </c>
      <c r="E21" s="28">
        <v>3177.9859999999999</v>
      </c>
      <c r="F21" s="27">
        <v>4135.5479999999998</v>
      </c>
      <c r="G21" s="28">
        <v>3239.4630000000002</v>
      </c>
      <c r="H21" s="27">
        <v>3986.9560000000001</v>
      </c>
      <c r="I21" s="28">
        <v>3175.8110000000001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7655.2489999999998</v>
      </c>
      <c r="E23" s="36">
        <v>6573.9459999999999</v>
      </c>
      <c r="F23" s="35">
        <v>8381.98</v>
      </c>
      <c r="G23" s="36">
        <v>6953.6320000000014</v>
      </c>
      <c r="H23" s="35">
        <v>8010.6509999999998</v>
      </c>
      <c r="I23" s="36">
        <v>6701.7579999999998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3679.1389999999997</v>
      </c>
      <c r="E25" s="28">
        <f t="shared" si="0"/>
        <v>3395.96</v>
      </c>
      <c r="F25" s="27">
        <f t="shared" si="0"/>
        <v>4246.4319999999998</v>
      </c>
      <c r="G25" s="28">
        <f t="shared" si="0"/>
        <v>3714.1690000000012</v>
      </c>
      <c r="H25" s="27">
        <f t="shared" si="0"/>
        <v>4023.6949999999997</v>
      </c>
      <c r="I25" s="28">
        <f t="shared" si="0"/>
        <v>3525.9469999999997</v>
      </c>
    </row>
    <row r="26" spans="1:12" ht="15" customHeight="1" x14ac:dyDescent="0.2">
      <c r="A26" s="18">
        <v>0</v>
      </c>
      <c r="B26" s="302" t="s">
        <v>18</v>
      </c>
      <c r="C26" s="303"/>
      <c r="D26" s="39">
        <f t="shared" ref="D26:I26" si="1">IF(D21=0,0,100*D25/D21)</f>
        <v>92.531117096860996</v>
      </c>
      <c r="E26" s="40">
        <f t="shared" si="1"/>
        <v>106.85887225431453</v>
      </c>
      <c r="F26" s="39">
        <f t="shared" si="1"/>
        <v>102.68124079323948</v>
      </c>
      <c r="G26" s="40">
        <f t="shared" si="1"/>
        <v>114.65384849279036</v>
      </c>
      <c r="H26" s="39">
        <f t="shared" si="1"/>
        <v>100.92147994610424</v>
      </c>
      <c r="I26" s="40">
        <f t="shared" si="1"/>
        <v>111.02508933938446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3679.1390000000001</v>
      </c>
      <c r="E28" s="49">
        <v>3395.96</v>
      </c>
      <c r="F28" s="48">
        <v>4246.4319999999998</v>
      </c>
      <c r="G28" s="49">
        <v>3714.1689999999999</v>
      </c>
      <c r="H28" s="50"/>
      <c r="I28" s="51"/>
    </row>
    <row r="29" spans="1:12" ht="15" customHeight="1" x14ac:dyDescent="0.2">
      <c r="A29" s="18">
        <v>0</v>
      </c>
      <c r="B29" s="302" t="s">
        <v>18</v>
      </c>
      <c r="C29" s="303"/>
      <c r="D29" s="39">
        <f>IF(D21=0,0,100*D28/D21)</f>
        <v>92.53111709686101</v>
      </c>
      <c r="E29" s="40">
        <f>IF(E21=0,0,100*E28/E21)</f>
        <v>106.85887225431453</v>
      </c>
      <c r="F29" s="39">
        <f>IF(F21=0,0,100*F28/F21)</f>
        <v>102.68124079323948</v>
      </c>
      <c r="G29" s="40">
        <f>IF(G21=0,0,100*G28/G21)</f>
        <v>114.6538484927903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0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Q3 2019</v>
      </c>
      <c r="E33" s="23" t="str">
        <f>AktQuartKurz&amp;" "&amp;(AktJahr-1)</f>
        <v>Q3 2018</v>
      </c>
      <c r="F33" s="24" t="str">
        <f>D33</f>
        <v>Q3 2019</v>
      </c>
      <c r="G33" s="23" t="str">
        <f>E33</f>
        <v>Q3 2018</v>
      </c>
      <c r="H33" s="24" t="str">
        <f>D33</f>
        <v>Q3 2019</v>
      </c>
      <c r="I33" s="23" t="str">
        <f>E33</f>
        <v>Q3 2018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18167.257000000001</v>
      </c>
      <c r="E34" s="28">
        <v>17751.995999999999</v>
      </c>
      <c r="F34" s="27">
        <v>20625.378000000001</v>
      </c>
      <c r="G34" s="28">
        <v>19097.069</v>
      </c>
      <c r="H34" s="27">
        <v>19387.644</v>
      </c>
      <c r="I34" s="28">
        <v>17890.762999999999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22651.15</v>
      </c>
      <c r="E36" s="36">
        <v>22772.847000000002</v>
      </c>
      <c r="F36" s="35">
        <v>26753.248</v>
      </c>
      <c r="G36" s="36">
        <v>25088.821</v>
      </c>
      <c r="H36" s="35">
        <v>24735.742999999999</v>
      </c>
      <c r="I36" s="36">
        <v>23329.360000000001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4483.893</v>
      </c>
      <c r="E38" s="28">
        <f t="shared" si="2"/>
        <v>5020.8510000000024</v>
      </c>
      <c r="F38" s="27">
        <f t="shared" si="2"/>
        <v>6127.869999999999</v>
      </c>
      <c r="G38" s="28">
        <f t="shared" si="2"/>
        <v>5991.7520000000004</v>
      </c>
      <c r="H38" s="27">
        <f t="shared" si="2"/>
        <v>5348.0989999999983</v>
      </c>
      <c r="I38" s="28">
        <f t="shared" si="2"/>
        <v>5438.5970000000016</v>
      </c>
    </row>
    <row r="39" spans="1:10" ht="15" customHeight="1" x14ac:dyDescent="0.2">
      <c r="A39" s="18">
        <v>1</v>
      </c>
      <c r="B39" s="302" t="s">
        <v>18</v>
      </c>
      <c r="C39" s="303"/>
      <c r="D39" s="39">
        <f t="shared" ref="D39:I39" si="3">IF(D34=0,0,100*D38/D34)</f>
        <v>24.681177791451947</v>
      </c>
      <c r="E39" s="40">
        <f t="shared" si="3"/>
        <v>28.283304029586319</v>
      </c>
      <c r="F39" s="39">
        <f t="shared" si="3"/>
        <v>29.710340338974628</v>
      </c>
      <c r="G39" s="40">
        <f t="shared" si="3"/>
        <v>31.375244023048776</v>
      </c>
      <c r="H39" s="39">
        <f t="shared" si="3"/>
        <v>27.585089761293315</v>
      </c>
      <c r="I39" s="40">
        <f t="shared" si="3"/>
        <v>30.398910320370362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4483.893</v>
      </c>
      <c r="E41" s="49">
        <v>5020.8509999999997</v>
      </c>
      <c r="F41" s="48">
        <v>6127.87</v>
      </c>
      <c r="G41" s="49">
        <v>5991.7529999999997</v>
      </c>
      <c r="H41" s="50"/>
      <c r="I41" s="51"/>
    </row>
    <row r="42" spans="1:10" ht="15" customHeight="1" x14ac:dyDescent="0.2">
      <c r="A42" s="18">
        <v>0</v>
      </c>
      <c r="B42" s="302" t="s">
        <v>18</v>
      </c>
      <c r="C42" s="303"/>
      <c r="D42" s="39">
        <f>IF(D34=0,0,100*D41/D34)</f>
        <v>24.681177791451947</v>
      </c>
      <c r="E42" s="40">
        <f>IF(E34=0,0,100*E41/E34)</f>
        <v>28.283304029586308</v>
      </c>
      <c r="F42" s="39">
        <f>IF(F34=0,0,100*F41/F34)</f>
        <v>29.710340338974635</v>
      </c>
      <c r="G42" s="40">
        <f>IF(G34=0,0,100*G41/G34)</f>
        <v>31.375249259454421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0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Q3 2019</v>
      </c>
      <c r="E46" s="23" t="str">
        <f>AktQuartKurz&amp;" "&amp;(AktJahr-1)</f>
        <v>Q3 2018</v>
      </c>
      <c r="F46" s="24" t="str">
        <f>D46</f>
        <v>Q3 2019</v>
      </c>
      <c r="G46" s="23" t="str">
        <f>E46</f>
        <v>Q3 2018</v>
      </c>
      <c r="H46" s="24" t="str">
        <f>D46</f>
        <v>Q3 2019</v>
      </c>
      <c r="I46" s="23" t="str">
        <f>E46</f>
        <v>Q3 2018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2" t="s">
        <v>18</v>
      </c>
      <c r="C52" s="300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2" t="s">
        <v>18</v>
      </c>
      <c r="C55" s="303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0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Q3 2019</v>
      </c>
      <c r="E59" s="23" t="str">
        <f>AktQuartKurz&amp;" "&amp;(AktJahr-1)</f>
        <v>Q3 2018</v>
      </c>
      <c r="F59" s="24" t="str">
        <f>D59</f>
        <v>Q3 2019</v>
      </c>
      <c r="G59" s="23" t="str">
        <f>E59</f>
        <v>Q3 2018</v>
      </c>
      <c r="H59" s="24" t="str">
        <f>D59</f>
        <v>Q3 2019</v>
      </c>
      <c r="I59" s="23" t="str">
        <f>E59</f>
        <v>Q3 2018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2" t="s">
        <v>18</v>
      </c>
      <c r="C65" s="303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2" t="s">
        <v>18</v>
      </c>
      <c r="C68" s="303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horizontalCentered="1"/>
  <pageMargins left="0.98402777777777795" right="0.39374999999999999" top="0.47222222222222199" bottom="0.47361111111111098" header="0.51180555555555496" footer="0.31527777777777799"/>
  <pageSetup paperSize="9" scale="76" orientation="portrait" r:id="rId1"/>
  <headerFooter>
    <oddFooter>&amp;L&amp;8 &amp;C&amp;8 &amp;R&amp;8 Seite &amp;P</oddFooter>
  </headerFooter>
  <rowBreaks count="1" manualBreakCount="1">
    <brk id="7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3. Quartal 2019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20" t="s">
        <v>358</v>
      </c>
      <c r="G9" s="323" t="s">
        <v>359</v>
      </c>
      <c r="H9" s="303"/>
    </row>
    <row r="10" spans="1:8" ht="12.75" customHeight="1" x14ac:dyDescent="0.2">
      <c r="C10" s="43"/>
      <c r="D10" s="43"/>
      <c r="E10" s="137"/>
      <c r="F10" s="303"/>
      <c r="G10" s="322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03"/>
      <c r="G11" s="303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313.5</v>
      </c>
      <c r="F13" s="125">
        <v>0</v>
      </c>
      <c r="G13" s="125">
        <v>313.5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2018</v>
      </c>
      <c r="E14" s="169">
        <v>314.39999999999998</v>
      </c>
      <c r="F14" s="167">
        <v>0</v>
      </c>
      <c r="G14" s="167">
        <v>314.39999999999998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313.5</v>
      </c>
      <c r="F15" s="125">
        <v>0</v>
      </c>
      <c r="G15" s="125">
        <v>313.5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2018</v>
      </c>
      <c r="E16" s="169">
        <v>314.39999999999998</v>
      </c>
      <c r="F16" s="167">
        <v>0</v>
      </c>
      <c r="G16" s="167">
        <v>314.39999999999998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scale="85" orientation="portrait" r:id="rId1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362</v>
      </c>
      <c r="G9" s="321" t="s">
        <v>363</v>
      </c>
      <c r="H9" s="303"/>
      <c r="I9" s="320" t="s">
        <v>364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2019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367</v>
      </c>
      <c r="G9" s="321" t="s">
        <v>368</v>
      </c>
      <c r="H9" s="303"/>
      <c r="I9" s="320" t="s">
        <v>369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2019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3. Quartal 2019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Q3 2019</v>
      </c>
      <c r="E8" s="228" t="str">
        <f>AktQuartKurz&amp;" "&amp;(AktJahr-1)</f>
        <v>Q3 2018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3976.11</v>
      </c>
      <c r="E9" s="232">
        <v>3177.9859999999999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79.3</v>
      </c>
      <c r="E10" s="238">
        <v>90.7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7655.2489999999998</v>
      </c>
      <c r="E12" s="244">
        <v>6573.9459999999999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0</v>
      </c>
      <c r="E14" s="248">
        <v>0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4.3999999999999997E-2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69.599999999999994</v>
      </c>
      <c r="E16" s="248">
        <v>69.599999999999994</v>
      </c>
    </row>
    <row r="17" spans="1:5" ht="12.75" customHeight="1" x14ac:dyDescent="0.2">
      <c r="A17" s="223">
        <v>0</v>
      </c>
      <c r="B17" s="324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03"/>
      <c r="C18" s="249" t="s">
        <v>382</v>
      </c>
      <c r="D18" s="247">
        <v>48.185000000000002</v>
      </c>
      <c r="E18" s="248">
        <v>75.515000000000001</v>
      </c>
    </row>
    <row r="19" spans="1:5" ht="12.75" customHeight="1" x14ac:dyDescent="0.2">
      <c r="A19" s="223">
        <v>0</v>
      </c>
      <c r="B19" s="303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03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03"/>
      <c r="C21" s="249" t="s">
        <v>385</v>
      </c>
      <c r="D21" s="247">
        <v>490.63900000000001</v>
      </c>
      <c r="E21" s="248">
        <v>307.43700000000001</v>
      </c>
    </row>
    <row r="22" spans="1:5" ht="12.75" customHeight="1" x14ac:dyDescent="0.2">
      <c r="A22" s="223"/>
      <c r="B22" s="303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03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03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03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03"/>
      <c r="C26" s="249" t="s">
        <v>390</v>
      </c>
      <c r="D26" s="247">
        <v>0</v>
      </c>
      <c r="E26" s="248">
        <v>-212.886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4.34</v>
      </c>
      <c r="E28" s="248">
        <v>4.4000000000000004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56.54</v>
      </c>
      <c r="E29" s="248">
        <v>56.8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25"/>
      <c r="C31" s="303"/>
      <c r="D31" s="303"/>
      <c r="E31" s="303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Q3 2019</v>
      </c>
      <c r="E33" s="228" t="str">
        <f>AktQuartKurz&amp;" "&amp;(AktJahr-1)</f>
        <v>Q3 2018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18167.257000000001</v>
      </c>
      <c r="E34" s="258">
        <v>17751.995999999999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89.6</v>
      </c>
      <c r="E35" s="238">
        <v>90.5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22651.15</v>
      </c>
      <c r="E37" s="261">
        <v>22772.847000000002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92.2</v>
      </c>
      <c r="E41" s="248">
        <v>93.5</v>
      </c>
    </row>
    <row r="42" spans="1:5" ht="12.75" customHeight="1" x14ac:dyDescent="0.2">
      <c r="A42" s="223">
        <v>1</v>
      </c>
      <c r="B42" s="324" t="s">
        <v>380</v>
      </c>
      <c r="C42" s="249" t="s">
        <v>381</v>
      </c>
      <c r="D42" s="247">
        <v>20.061</v>
      </c>
      <c r="E42" s="248">
        <v>18.646999999999998</v>
      </c>
    </row>
    <row r="43" spans="1:5" ht="12.75" customHeight="1" x14ac:dyDescent="0.2">
      <c r="A43" s="223"/>
      <c r="B43" s="303"/>
      <c r="C43" s="249" t="s">
        <v>382</v>
      </c>
      <c r="D43" s="247">
        <v>4.5579999999999998</v>
      </c>
      <c r="E43" s="248">
        <v>4.734</v>
      </c>
    </row>
    <row r="44" spans="1:5" ht="12.75" customHeight="1" x14ac:dyDescent="0.2">
      <c r="A44" s="223"/>
      <c r="B44" s="303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03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03"/>
      <c r="C46" s="249" t="s">
        <v>385</v>
      </c>
      <c r="D46" s="247">
        <v>371.43</v>
      </c>
      <c r="E46" s="248">
        <v>191.97399999999999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-189.80600000000001</v>
      </c>
      <c r="E51" s="248">
        <v>214.62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Q3 2019</v>
      </c>
      <c r="E58" s="228" t="str">
        <f>AktQuartKurz&amp;" "&amp;(AktJahr-1)</f>
        <v>Q3 2018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24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03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03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03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03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Q3 2019</v>
      </c>
      <c r="E83" s="228" t="str">
        <f>AktQuartKurz&amp;" "&amp;(AktJahr-1)</f>
        <v>Q3 2018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24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03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03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03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03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06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03"/>
      <c r="D107" s="303"/>
      <c r="E107" s="303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 r:id="rId1"/>
  <headerFooter>
    <oddFooter>&amp;L&amp;8 &amp;C&amp;8 &amp;R&amp;8 Seite &amp;P</oddFooter>
  </headerFooter>
  <rowBreaks count="6" manualBreakCount="6">
    <brk id="31" max="16383" man="1"/>
    <brk id="56" max="16383" man="1"/>
    <brk id="81" max="16383" man="1"/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9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21-Oktober-2019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43738</v>
      </c>
      <c r="G9" s="279"/>
      <c r="H9" s="277" t="s">
        <v>442</v>
      </c>
      <c r="I9" s="282" t="str">
        <f>(AktJahr&amp;RIGHT("0"&amp;AktMonat,2))</f>
        <v>201909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3.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3. Quartal 2019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Q3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11" t="s">
        <v>24</v>
      </c>
      <c r="C4" s="305"/>
      <c r="D4" s="305"/>
      <c r="E4" s="305"/>
      <c r="F4" s="305"/>
      <c r="G4" s="305"/>
    </row>
    <row r="5" spans="1:7" ht="12.75" customHeight="1" x14ac:dyDescent="0.2">
      <c r="A5" s="2"/>
      <c r="B5" s="311" t="str">
        <f>UebInstitutQuartal</f>
        <v>3. Quartal 2019</v>
      </c>
      <c r="C5" s="305"/>
      <c r="D5" s="305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9" t="str">
        <f>AktQuartKurz&amp;" "&amp;AktJahr</f>
        <v>Q3 2019</v>
      </c>
      <c r="E8" s="305"/>
      <c r="F8" s="307" t="str">
        <f>AktQuartKurz&amp;" "&amp;(AktJahr-1)</f>
        <v>Q3 2018</v>
      </c>
      <c r="G8" s="305"/>
    </row>
    <row r="9" spans="1:7" ht="12.75" customHeight="1" x14ac:dyDescent="0.2">
      <c r="A9" s="18">
        <v>0</v>
      </c>
      <c r="B9" s="310"/>
      <c r="C9" s="305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08" t="s">
        <v>26</v>
      </c>
      <c r="C10" s="305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04" t="s">
        <v>27</v>
      </c>
      <c r="C11" s="305"/>
      <c r="D11" s="69">
        <v>0</v>
      </c>
      <c r="E11" s="70">
        <v>620.86400000000003</v>
      </c>
      <c r="F11" s="69">
        <v>802.29399999999998</v>
      </c>
      <c r="G11" s="70">
        <v>389.95400000000001</v>
      </c>
    </row>
    <row r="12" spans="1:7" ht="12.75" customHeight="1" x14ac:dyDescent="0.2">
      <c r="A12" s="18">
        <v>0</v>
      </c>
      <c r="B12" s="304" t="s">
        <v>28</v>
      </c>
      <c r="C12" s="305"/>
      <c r="D12" s="69">
        <v>89.4</v>
      </c>
      <c r="E12" s="70">
        <v>542.56899999999996</v>
      </c>
      <c r="F12" s="69">
        <v>475.25700000000001</v>
      </c>
      <c r="G12" s="70">
        <v>141.66200000000001</v>
      </c>
    </row>
    <row r="13" spans="1:7" ht="12.75" customHeight="1" x14ac:dyDescent="0.2">
      <c r="A13" s="18"/>
      <c r="B13" s="304" t="s">
        <v>29</v>
      </c>
      <c r="C13" s="305"/>
      <c r="D13" s="69">
        <v>124.41</v>
      </c>
      <c r="E13" s="70">
        <v>667.24</v>
      </c>
      <c r="F13" s="69">
        <v>0</v>
      </c>
      <c r="G13" s="70">
        <v>241.78200000000001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505.5</v>
      </c>
      <c r="E14" s="72">
        <v>111.27500000000001</v>
      </c>
      <c r="F14" s="71">
        <v>89.4</v>
      </c>
      <c r="G14" s="72">
        <v>439.77600000000001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361.2</v>
      </c>
      <c r="E15" s="72">
        <v>1255.934</v>
      </c>
      <c r="F15" s="71">
        <v>124.41</v>
      </c>
      <c r="G15" s="72">
        <v>965.18500000000006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1110.5</v>
      </c>
      <c r="E16" s="72">
        <v>830.23199999999997</v>
      </c>
      <c r="F16" s="71">
        <v>182.125</v>
      </c>
      <c r="G16" s="72">
        <v>877.30200000000002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500</v>
      </c>
      <c r="E17" s="72">
        <v>790.21400000000006</v>
      </c>
      <c r="F17" s="71">
        <v>610.5</v>
      </c>
      <c r="G17" s="72">
        <v>933.03</v>
      </c>
    </row>
    <row r="18" spans="1:7" ht="12.75" customHeight="1" x14ac:dyDescent="0.2">
      <c r="A18" s="18">
        <v>0</v>
      </c>
      <c r="B18" s="304" t="s">
        <v>34</v>
      </c>
      <c r="C18" s="305"/>
      <c r="D18" s="69">
        <v>1200.0999999999999</v>
      </c>
      <c r="E18" s="70">
        <v>2594.5100000000002</v>
      </c>
      <c r="F18" s="69">
        <v>867.5</v>
      </c>
      <c r="G18" s="70">
        <v>2456.587</v>
      </c>
    </row>
    <row r="19" spans="1:7" ht="12.75" customHeight="1" x14ac:dyDescent="0.2">
      <c r="A19" s="18">
        <v>0</v>
      </c>
      <c r="B19" s="304" t="s">
        <v>35</v>
      </c>
      <c r="C19" s="305"/>
      <c r="D19" s="69">
        <v>85</v>
      </c>
      <c r="E19" s="70">
        <v>242.41200000000001</v>
      </c>
      <c r="F19" s="69">
        <v>26.5</v>
      </c>
      <c r="G19" s="70">
        <v>128.667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9" t="str">
        <f>AktQuartKurz&amp;" "&amp;AktJahr</f>
        <v>Q3 2019</v>
      </c>
      <c r="E21" s="305"/>
      <c r="F21" s="307" t="str">
        <f>AktQuartKurz&amp;" "&amp;(AktJahr-1)</f>
        <v>Q3 2018</v>
      </c>
      <c r="G21" s="305"/>
    </row>
    <row r="22" spans="1:7" ht="12.75" customHeight="1" x14ac:dyDescent="0.2">
      <c r="A22" s="18">
        <v>1</v>
      </c>
      <c r="B22" s="310"/>
      <c r="C22" s="305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08" t="s">
        <v>26</v>
      </c>
      <c r="C23" s="305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04" t="s">
        <v>27</v>
      </c>
      <c r="C24" s="305"/>
      <c r="D24" s="69">
        <v>668.89700000000005</v>
      </c>
      <c r="E24" s="70">
        <v>1878.7139999999999</v>
      </c>
      <c r="F24" s="69">
        <v>533.88700000000006</v>
      </c>
      <c r="G24" s="70">
        <v>1728.654</v>
      </c>
    </row>
    <row r="25" spans="1:7" ht="12.75" customHeight="1" x14ac:dyDescent="0.2">
      <c r="A25" s="18">
        <v>1</v>
      </c>
      <c r="B25" s="304" t="s">
        <v>28</v>
      </c>
      <c r="C25" s="305"/>
      <c r="D25" s="69">
        <v>560.03100000000006</v>
      </c>
      <c r="E25" s="70">
        <v>1125.8969999999999</v>
      </c>
      <c r="F25" s="69">
        <v>901.98599999999999</v>
      </c>
      <c r="G25" s="70">
        <v>839.70699999999999</v>
      </c>
    </row>
    <row r="26" spans="1:7" ht="12.75" customHeight="1" x14ac:dyDescent="0.2">
      <c r="A26" s="18"/>
      <c r="B26" s="304" t="s">
        <v>29</v>
      </c>
      <c r="C26" s="305"/>
      <c r="D26" s="69">
        <v>511.56299999999999</v>
      </c>
      <c r="E26" s="70">
        <v>1875.519</v>
      </c>
      <c r="F26" s="69">
        <v>664.928</v>
      </c>
      <c r="G26" s="70">
        <v>1011.55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1033.393</v>
      </c>
      <c r="E27" s="72">
        <v>788.86099999999999</v>
      </c>
      <c r="F27" s="71">
        <v>559.25800000000004</v>
      </c>
      <c r="G27" s="72">
        <v>999.37700000000007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3054.5430000000001</v>
      </c>
      <c r="E28" s="72">
        <v>1706.17</v>
      </c>
      <c r="F28" s="71">
        <v>1180.366</v>
      </c>
      <c r="G28" s="72">
        <v>2563.8000000000002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1133.3430000000001</v>
      </c>
      <c r="E29" s="72">
        <v>1564.49</v>
      </c>
      <c r="F29" s="71">
        <v>2757.3110000000001</v>
      </c>
      <c r="G29" s="72">
        <v>1647.29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2100.1320000000001</v>
      </c>
      <c r="E30" s="72">
        <v>2000.7149999999999</v>
      </c>
      <c r="F30" s="71">
        <v>1140.069</v>
      </c>
      <c r="G30" s="72">
        <v>1475.1880000000001</v>
      </c>
    </row>
    <row r="31" spans="1:7" ht="12.75" customHeight="1" x14ac:dyDescent="0.2">
      <c r="A31" s="18">
        <v>1</v>
      </c>
      <c r="B31" s="304" t="s">
        <v>34</v>
      </c>
      <c r="C31" s="305"/>
      <c r="D31" s="69">
        <v>6454.0550000000003</v>
      </c>
      <c r="E31" s="70">
        <v>5740.1480000000001</v>
      </c>
      <c r="F31" s="69">
        <v>7085.9059999999999</v>
      </c>
      <c r="G31" s="70">
        <v>6574.9369999999999</v>
      </c>
    </row>
    <row r="32" spans="1:7" ht="12.75" customHeight="1" x14ac:dyDescent="0.2">
      <c r="A32" s="18">
        <v>1</v>
      </c>
      <c r="B32" s="304" t="s">
        <v>35</v>
      </c>
      <c r="C32" s="305"/>
      <c r="D32" s="71">
        <v>2651.3009999999999</v>
      </c>
      <c r="E32" s="72">
        <v>5970.6369999999997</v>
      </c>
      <c r="F32" s="71">
        <v>2928.2860000000001</v>
      </c>
      <c r="G32" s="72">
        <v>5932.3450000000003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09" t="str">
        <f>AktQuartKurz&amp;" "&amp;AktJahr</f>
        <v>Q3 2019</v>
      </c>
      <c r="E34" s="305"/>
      <c r="F34" s="307" t="str">
        <f>AktQuartKurz&amp;" "&amp;(AktJahr-1)</f>
        <v>Q3 2018</v>
      </c>
      <c r="G34" s="305"/>
    </row>
    <row r="35" spans="1:7" ht="12.75" hidden="1" customHeight="1" x14ac:dyDescent="0.2">
      <c r="A35" s="18">
        <v>2</v>
      </c>
      <c r="B35" s="310"/>
      <c r="C35" s="305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08" t="s">
        <v>26</v>
      </c>
      <c r="C36" s="305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04" t="s">
        <v>27</v>
      </c>
      <c r="C37" s="305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04" t="s">
        <v>28</v>
      </c>
      <c r="C38" s="305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04" t="s">
        <v>29</v>
      </c>
      <c r="C39" s="305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04" t="s">
        <v>34</v>
      </c>
      <c r="C44" s="305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04" t="s">
        <v>35</v>
      </c>
      <c r="C45" s="305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09" t="str">
        <f>AktQuartKurz&amp;" "&amp;AktJahr</f>
        <v>Q3 2019</v>
      </c>
      <c r="E47" s="305"/>
      <c r="F47" s="307" t="str">
        <f>AktQuartKurz&amp;" "&amp;(AktJahr-1)</f>
        <v>Q3 2018</v>
      </c>
      <c r="G47" s="305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08" t="s">
        <v>26</v>
      </c>
      <c r="C49" s="305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04" t="s">
        <v>27</v>
      </c>
      <c r="C50" s="305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04" t="s">
        <v>28</v>
      </c>
      <c r="C51" s="305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04" t="s">
        <v>29</v>
      </c>
      <c r="C52" s="305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04" t="s">
        <v>34</v>
      </c>
      <c r="C57" s="305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04" t="s">
        <v>35</v>
      </c>
      <c r="C58" s="305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06" t="str">
        <f>IF(INT(AktJahrMonat)&gt;201503,"","Hinweis: Die Restlaufzeiten bis zu 2 Jahren wurden ab Q2 2014 neu gruppiert; daher werden die Vorjahreszahlen nicht abgebildet. ")</f>
        <v/>
      </c>
      <c r="C60" s="305"/>
      <c r="D60" s="305"/>
      <c r="E60" s="305"/>
      <c r="F60" s="305"/>
      <c r="G60" s="305"/>
    </row>
    <row r="61" spans="1:7" ht="6" customHeight="1" x14ac:dyDescent="0.2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B57:C57"/>
    <mergeCell ref="B58:C58"/>
    <mergeCell ref="B60:G60"/>
    <mergeCell ref="F47:G47"/>
    <mergeCell ref="B49:C49"/>
    <mergeCell ref="B50:C50"/>
    <mergeCell ref="B51:C51"/>
    <mergeCell ref="B52:C52"/>
  </mergeCells>
  <printOptions horizontalCentered="1"/>
  <pageMargins left="0.98402777777777795" right="0.39374999999999999" top="0.78749999999999998" bottom="0.78680555555555598" header="0.51180555555555496" footer="0.59027777777777801"/>
  <pageSetup paperSize="9" scale="96" orientation="portrait" r:id="rId1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2" t="str">
        <f>UebInstitutQuartal</f>
        <v>3. Quartal 2019</v>
      </c>
      <c r="C5" s="305"/>
      <c r="D5" s="305"/>
      <c r="E5" s="3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Q3 2019</v>
      </c>
      <c r="E7" s="76" t="str">
        <f>AktQuartKurz&amp;" "&amp;(AktJahr-1)</f>
        <v>Q3 2018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2.8530000000000002</v>
      </c>
      <c r="E9" s="80">
        <v>2.726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21.565999999999999</v>
      </c>
      <c r="E10" s="80">
        <v>25.599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1146.45</v>
      </c>
      <c r="E11" s="80">
        <v>1067.2280000000001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6055.3810000000003</v>
      </c>
      <c r="E12" s="80">
        <v>4841.393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7226.25</v>
      </c>
      <c r="E13" s="83">
        <f>SUM(E9:E12)</f>
        <v>5936.9459999999999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2" t="s">
        <v>45</v>
      </c>
      <c r="C16" s="313"/>
      <c r="D16" s="313"/>
      <c r="E16" s="313"/>
    </row>
    <row r="17" spans="1:257" s="84" customFormat="1" ht="12.75" customHeight="1" x14ac:dyDescent="0.2">
      <c r="B17" s="312" t="str">
        <f>UebInstitutQuartal</f>
        <v>3. Quartal 2019</v>
      </c>
      <c r="C17" s="313"/>
      <c r="D17" s="313"/>
      <c r="E17" s="313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Q3 2019</v>
      </c>
      <c r="E19" s="76" t="str">
        <f>AktQuartKurz&amp;" "&amp;(AktJahr-1)</f>
        <v>Q3 2018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3446.5630000000001</v>
      </c>
      <c r="E21" s="70">
        <v>3461.056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5371.6230000000014</v>
      </c>
      <c r="E22" s="83">
        <v>5437.7349999999997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13519.464</v>
      </c>
      <c r="E23" s="88">
        <v>13559.656999999999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22337.65</v>
      </c>
      <c r="E24" s="83">
        <f>SUM(E21:E23)</f>
        <v>22458.447999999997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2" t="s">
        <v>49</v>
      </c>
      <c r="C28" s="313"/>
      <c r="D28" s="313"/>
      <c r="E28" s="313"/>
    </row>
    <row r="29" spans="1:257" s="84" customFormat="1" ht="12.75" hidden="1" customHeight="1" x14ac:dyDescent="0.2">
      <c r="B29" s="312" t="str">
        <f>UebInstitutQuartal</f>
        <v>3. Quartal 2019</v>
      </c>
      <c r="C29" s="313"/>
      <c r="D29" s="313"/>
      <c r="E29" s="313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Q3 2019</v>
      </c>
      <c r="E31" s="76" t="str">
        <f>AktQuartKurz&amp;" "&amp;(AktJahr-1)</f>
        <v>Q3 2018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2" t="s">
        <v>53</v>
      </c>
      <c r="C40" s="313"/>
      <c r="D40" s="313"/>
      <c r="E40" s="313"/>
    </row>
    <row r="41" spans="1:257" s="84" customFormat="1" ht="12.75" hidden="1" customHeight="1" x14ac:dyDescent="0.2">
      <c r="B41" s="312" t="str">
        <f>UebInstitutQuartal</f>
        <v>3. Quartal 2019</v>
      </c>
      <c r="C41" s="313"/>
      <c r="D41" s="313"/>
      <c r="E41" s="313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Q3 2019</v>
      </c>
      <c r="E43" s="76" t="str">
        <f>AktQuartKurz&amp;" "&amp;(AktJahr-1)</f>
        <v>Q3 2018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06" t="str">
        <f>IF(INT(AktJahrMonat)&gt;=201606,"","Hinweis: Die Größengruppen von Öffentlichen Pfandbriefen werden erst ab Q2 2015 erfasst.")</f>
        <v/>
      </c>
      <c r="C52" s="305"/>
      <c r="D52" s="305"/>
      <c r="E52" s="305"/>
    </row>
    <row r="53" spans="2:5" ht="20.100000000000001" customHeight="1" x14ac:dyDescent="0.2">
      <c r="B53" s="306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5"/>
      <c r="D53" s="305"/>
      <c r="E53" s="305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 r:id="rId1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3. Quartal 2019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4" t="s">
        <v>58</v>
      </c>
      <c r="T10" s="315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05"/>
      <c r="T11" s="305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05"/>
      <c r="T12" s="305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05"/>
      <c r="T13" s="305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05"/>
      <c r="T14" s="305"/>
    </row>
    <row r="15" spans="1:20" ht="12.75" customHeight="1" x14ac:dyDescent="0.2">
      <c r="B15" s="2"/>
      <c r="C15" s="119" t="s">
        <v>73</v>
      </c>
      <c r="D15" s="120" t="str">
        <f>AktQuartal</f>
        <v>3.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2019</v>
      </c>
      <c r="E16" s="125">
        <f t="shared" ref="E16:E47" si="0">F16+L16</f>
        <v>7226.2479999999987</v>
      </c>
      <c r="F16" s="125">
        <f t="shared" ref="F16:F47" si="1">SUM(G16:K16)</f>
        <v>1148.423</v>
      </c>
      <c r="G16" s="125">
        <v>6.2220000000000004</v>
      </c>
      <c r="H16" s="125">
        <v>0</v>
      </c>
      <c r="I16" s="125">
        <v>1061.1110000000001</v>
      </c>
      <c r="J16" s="125">
        <v>22.54</v>
      </c>
      <c r="K16" s="125">
        <v>58.55</v>
      </c>
      <c r="L16" s="125">
        <f t="shared" ref="L16:L47" si="2">SUM(M16:R16)</f>
        <v>6077.8249999999989</v>
      </c>
      <c r="M16" s="125">
        <v>2657.8429999999998</v>
      </c>
      <c r="N16" s="125">
        <v>2115.0189999999998</v>
      </c>
      <c r="O16" s="125">
        <v>29.890999999999998</v>
      </c>
      <c r="P16" s="125">
        <v>932.12200000000007</v>
      </c>
      <c r="Q16" s="125">
        <v>342.95</v>
      </c>
      <c r="R16" s="125">
        <v>0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2018</v>
      </c>
      <c r="E17" s="127">
        <f t="shared" si="0"/>
        <v>5936.9439999999995</v>
      </c>
      <c r="F17" s="127">
        <f t="shared" si="1"/>
        <v>963.83900000000006</v>
      </c>
      <c r="G17" s="127">
        <v>6.415</v>
      </c>
      <c r="H17" s="127">
        <v>2.302</v>
      </c>
      <c r="I17" s="127">
        <v>910.97</v>
      </c>
      <c r="J17" s="127">
        <v>19.138999999999999</v>
      </c>
      <c r="K17" s="127">
        <v>25.013000000000002</v>
      </c>
      <c r="L17" s="127">
        <f t="shared" si="2"/>
        <v>4973.1049999999996</v>
      </c>
      <c r="M17" s="127">
        <v>2468.8989999999999</v>
      </c>
      <c r="N17" s="127">
        <v>1653.268</v>
      </c>
      <c r="O17" s="127">
        <v>34.292999999999999</v>
      </c>
      <c r="P17" s="127">
        <v>633.47400000000005</v>
      </c>
      <c r="Q17" s="127">
        <v>172.80799999999999</v>
      </c>
      <c r="R17" s="127">
        <v>10.363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2019</v>
      </c>
      <c r="E18" s="125">
        <f t="shared" si="0"/>
        <v>5357.8200000000006</v>
      </c>
      <c r="F18" s="125">
        <f t="shared" si="1"/>
        <v>1141.8230000000001</v>
      </c>
      <c r="G18" s="125">
        <v>6.2220000000000004</v>
      </c>
      <c r="H18" s="125">
        <v>0</v>
      </c>
      <c r="I18" s="125">
        <v>1061.1110000000001</v>
      </c>
      <c r="J18" s="125">
        <v>22.54</v>
      </c>
      <c r="K18" s="125">
        <v>51.95</v>
      </c>
      <c r="L18" s="125">
        <f t="shared" si="2"/>
        <v>4215.9970000000003</v>
      </c>
      <c r="M18" s="125">
        <v>1561.758</v>
      </c>
      <c r="N18" s="125">
        <v>1426.2339999999999</v>
      </c>
      <c r="O18" s="125">
        <v>29.890999999999998</v>
      </c>
      <c r="P18" s="125">
        <v>855.16399999999999</v>
      </c>
      <c r="Q18" s="125">
        <v>342.95</v>
      </c>
      <c r="R18" s="125">
        <v>0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2018</v>
      </c>
      <c r="E19" s="127">
        <f t="shared" si="0"/>
        <v>4426.8790000000008</v>
      </c>
      <c r="F19" s="127">
        <f t="shared" si="1"/>
        <v>957.23900000000003</v>
      </c>
      <c r="G19" s="127">
        <v>6.415</v>
      </c>
      <c r="H19" s="127">
        <v>2.302</v>
      </c>
      <c r="I19" s="127">
        <v>910.97</v>
      </c>
      <c r="J19" s="127">
        <v>19.138999999999999</v>
      </c>
      <c r="K19" s="127">
        <v>18.413</v>
      </c>
      <c r="L19" s="127">
        <f t="shared" si="2"/>
        <v>3469.6400000000008</v>
      </c>
      <c r="M19" s="127">
        <v>1429.18</v>
      </c>
      <c r="N19" s="127">
        <v>1333.3130000000001</v>
      </c>
      <c r="O19" s="127">
        <v>34.292999999999999</v>
      </c>
      <c r="P19" s="127">
        <v>589.37400000000002</v>
      </c>
      <c r="Q19" s="127">
        <v>73.117000000000004</v>
      </c>
      <c r="R19" s="127">
        <v>10.363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2019</v>
      </c>
      <c r="E20" s="125">
        <f t="shared" si="0"/>
        <v>64.95</v>
      </c>
      <c r="F20" s="125">
        <f t="shared" si="1"/>
        <v>6.6000000000000014</v>
      </c>
      <c r="G20" s="125">
        <v>0</v>
      </c>
      <c r="H20" s="125">
        <v>0</v>
      </c>
      <c r="I20" s="125">
        <v>0</v>
      </c>
      <c r="J20" s="125">
        <v>0</v>
      </c>
      <c r="K20" s="125">
        <v>6.6000000000000014</v>
      </c>
      <c r="L20" s="125">
        <f t="shared" si="2"/>
        <v>58.35</v>
      </c>
      <c r="M20" s="125">
        <v>51.39</v>
      </c>
      <c r="N20" s="125">
        <v>6.96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2018</v>
      </c>
      <c r="E21" s="127">
        <f t="shared" si="0"/>
        <v>43.552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36.951999999999998</v>
      </c>
      <c r="M21" s="127">
        <v>36.951999999999998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2019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2018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2019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2018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2019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2018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2019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2018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2019</v>
      </c>
      <c r="E30" s="125">
        <f t="shared" si="0"/>
        <v>341.78200000000004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341.78200000000004</v>
      </c>
      <c r="M30" s="125">
        <v>297.44200000000001</v>
      </c>
      <c r="N30" s="125">
        <v>44.34</v>
      </c>
      <c r="O30" s="125">
        <v>0</v>
      </c>
      <c r="P30" s="125">
        <v>0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2018</v>
      </c>
      <c r="E31" s="127">
        <f t="shared" si="0"/>
        <v>281.05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281.05</v>
      </c>
      <c r="M31" s="127">
        <v>236.71</v>
      </c>
      <c r="N31" s="127">
        <v>44.34</v>
      </c>
      <c r="O31" s="127">
        <v>0</v>
      </c>
      <c r="P31" s="127">
        <v>0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2019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2018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2019</v>
      </c>
      <c r="E34" s="125">
        <f t="shared" si="0"/>
        <v>472.35300000000001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472.35300000000001</v>
      </c>
      <c r="M34" s="125">
        <v>296.149</v>
      </c>
      <c r="N34" s="125">
        <v>176.20400000000001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2018</v>
      </c>
      <c r="E35" s="127">
        <f t="shared" si="0"/>
        <v>321.46100000000001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321.46100000000001</v>
      </c>
      <c r="M35" s="127">
        <v>321.46100000000001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2019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2018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2019</v>
      </c>
      <c r="E38" s="125">
        <f t="shared" si="0"/>
        <v>167.71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167.71</v>
      </c>
      <c r="M38" s="125">
        <v>28.35</v>
      </c>
      <c r="N38" s="125">
        <v>139.36000000000001</v>
      </c>
      <c r="O38" s="125">
        <v>0</v>
      </c>
      <c r="P38" s="125">
        <v>0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2018</v>
      </c>
      <c r="E39" s="127">
        <f t="shared" si="0"/>
        <v>165.61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165.61</v>
      </c>
      <c r="M39" s="127">
        <v>18.45</v>
      </c>
      <c r="N39" s="127">
        <v>62.16</v>
      </c>
      <c r="O39" s="127">
        <v>0</v>
      </c>
      <c r="P39" s="127">
        <v>0</v>
      </c>
      <c r="Q39" s="127">
        <v>85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2019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2018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2019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2018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hidden="1" customHeight="1" x14ac:dyDescent="0.2">
      <c r="B44" s="14" t="s">
        <v>102</v>
      </c>
      <c r="C44" s="123" t="s">
        <v>103</v>
      </c>
      <c r="D44" s="124" t="str">
        <f>$D$16</f>
        <v>Jahr 2019</v>
      </c>
      <c r="E44" s="125">
        <f t="shared" si="0"/>
        <v>0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hidden="1" customHeight="1" x14ac:dyDescent="0.2">
      <c r="B45" s="2"/>
      <c r="C45" s="119"/>
      <c r="D45" s="119" t="str">
        <f>$D$17</f>
        <v>Jahr 2018</v>
      </c>
      <c r="E45" s="127">
        <f t="shared" si="0"/>
        <v>0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2019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2018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2019</v>
      </c>
      <c r="E48" s="125">
        <f t="shared" ref="E48:E79" si="3">F48+L48</f>
        <v>342.584</v>
      </c>
      <c r="F48" s="125">
        <f t="shared" ref="F48:F79" si="4">SUM(G48:K48)</f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342.584</v>
      </c>
      <c r="M48" s="125">
        <v>292.72399999999999</v>
      </c>
      <c r="N48" s="125">
        <v>0</v>
      </c>
      <c r="O48" s="125">
        <v>0</v>
      </c>
      <c r="P48" s="125">
        <v>49.86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2018</v>
      </c>
      <c r="E49" s="127">
        <f t="shared" si="3"/>
        <v>298.90800000000002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298.90800000000002</v>
      </c>
      <c r="M49" s="127">
        <v>254.80799999999999</v>
      </c>
      <c r="N49" s="127">
        <v>0</v>
      </c>
      <c r="O49" s="127">
        <v>0</v>
      </c>
      <c r="P49" s="127">
        <v>44.1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2019</v>
      </c>
      <c r="E50" s="125">
        <f t="shared" si="3"/>
        <v>72.790999999999997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72.790999999999997</v>
      </c>
      <c r="M50" s="125">
        <v>0</v>
      </c>
      <c r="N50" s="125">
        <v>45.692999999999998</v>
      </c>
      <c r="O50" s="125">
        <v>0</v>
      </c>
      <c r="P50" s="125">
        <v>27.097999999999999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2018</v>
      </c>
      <c r="E51" s="127">
        <f t="shared" si="3"/>
        <v>45.747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45.747</v>
      </c>
      <c r="M51" s="127">
        <v>0</v>
      </c>
      <c r="N51" s="127">
        <v>45.747</v>
      </c>
      <c r="O51" s="127">
        <v>0</v>
      </c>
      <c r="P51" s="127">
        <v>0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2019</v>
      </c>
      <c r="E52" s="125">
        <f t="shared" si="3"/>
        <v>196.27100000000002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196.27100000000002</v>
      </c>
      <c r="M52" s="125">
        <v>71.31</v>
      </c>
      <c r="N52" s="125">
        <v>124.961</v>
      </c>
      <c r="O52" s="125">
        <v>0</v>
      </c>
      <c r="P52" s="125">
        <v>0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2018</v>
      </c>
      <c r="E53" s="127">
        <f t="shared" si="3"/>
        <v>130.89400000000001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130.89400000000001</v>
      </c>
      <c r="M53" s="127">
        <v>72.760000000000005</v>
      </c>
      <c r="N53" s="127">
        <v>58.134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2019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2018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2019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2018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2019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2018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2019</v>
      </c>
      <c r="E60" s="125">
        <f t="shared" si="3"/>
        <v>3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3</v>
      </c>
      <c r="M60" s="125">
        <v>0</v>
      </c>
      <c r="N60" s="125">
        <v>3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2018</v>
      </c>
      <c r="E61" s="127">
        <f t="shared" si="3"/>
        <v>3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3</v>
      </c>
      <c r="M61" s="127">
        <v>0</v>
      </c>
      <c r="N61" s="127">
        <v>3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2019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2018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2019</v>
      </c>
      <c r="E64" s="125">
        <f t="shared" si="3"/>
        <v>92.7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92.7</v>
      </c>
      <c r="M64" s="125">
        <v>0</v>
      </c>
      <c r="N64" s="125">
        <v>92.7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2018</v>
      </c>
      <c r="E65" s="127">
        <f t="shared" si="3"/>
        <v>66.531000000000006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66.531000000000006</v>
      </c>
      <c r="M65" s="127">
        <v>0</v>
      </c>
      <c r="N65" s="127">
        <v>51.84</v>
      </c>
      <c r="O65" s="127">
        <v>0</v>
      </c>
      <c r="P65" s="127">
        <v>0</v>
      </c>
      <c r="Q65" s="127">
        <v>14.691000000000001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2019</v>
      </c>
      <c r="E66" s="125">
        <f t="shared" si="3"/>
        <v>94.18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94.18</v>
      </c>
      <c r="M66" s="125">
        <v>58.72</v>
      </c>
      <c r="N66" s="125">
        <v>35.46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2018</v>
      </c>
      <c r="E67" s="127">
        <f t="shared" si="3"/>
        <v>94.18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94.18</v>
      </c>
      <c r="M67" s="127">
        <v>58.72</v>
      </c>
      <c r="N67" s="127">
        <v>35.46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2019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2018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2019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2018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2019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2018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2019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2018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2019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2018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2019</v>
      </c>
      <c r="E78" s="125">
        <f t="shared" si="3"/>
        <v>20.106999999999999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20.106999999999999</v>
      </c>
      <c r="M78" s="125">
        <v>0</v>
      </c>
      <c r="N78" s="125">
        <v>20.106999999999999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2018</v>
      </c>
      <c r="E79" s="127">
        <f t="shared" si="3"/>
        <v>19.274000000000001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19.274000000000001</v>
      </c>
      <c r="M79" s="127">
        <v>0</v>
      </c>
      <c r="N79" s="127">
        <v>19.274000000000001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2019</v>
      </c>
      <c r="E80" s="125">
        <f t="shared" ref="E80:E91" si="6">F80+L80</f>
        <v>0</v>
      </c>
      <c r="F80" s="125">
        <f t="shared" ref="F80:F9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9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2018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2019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2018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2019</v>
      </c>
      <c r="E84" s="125">
        <f t="shared" si="6"/>
        <v>0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0</v>
      </c>
      <c r="M84" s="125">
        <v>0</v>
      </c>
      <c r="N84" s="125">
        <v>0</v>
      </c>
      <c r="O84" s="125">
        <v>0</v>
      </c>
      <c r="P84" s="125">
        <v>0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2018</v>
      </c>
      <c r="E85" s="127">
        <f t="shared" si="6"/>
        <v>39.857999999999997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39.857999999999997</v>
      </c>
      <c r="M85" s="127">
        <v>39.857999999999997</v>
      </c>
      <c r="N85" s="127">
        <v>0</v>
      </c>
      <c r="O85" s="127">
        <v>0</v>
      </c>
      <c r="P85" s="127">
        <v>0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2019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2018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2019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2018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2019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2018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scale="66" orientation="landscape" r:id="rId1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3. Quartal 2019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3.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61">
        <f t="shared" ref="E12:E43" si="0">SUM(G12:N12)</f>
        <v>22337.649999999994</v>
      </c>
      <c r="F12" s="71">
        <v>1769.268</v>
      </c>
      <c r="G12" s="162">
        <v>245.13499999999999</v>
      </c>
      <c r="H12" s="125">
        <v>3198.4549999999999</v>
      </c>
      <c r="I12" s="125">
        <v>9228.5339999999997</v>
      </c>
      <c r="J12" s="126">
        <v>1355.87</v>
      </c>
      <c r="K12" s="162">
        <v>1691.4059999999999</v>
      </c>
      <c r="L12" s="125">
        <v>5948.5079999999998</v>
      </c>
      <c r="M12" s="125">
        <v>507.76299999999998</v>
      </c>
      <c r="N12" s="126">
        <v>161.97900000000001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2018</v>
      </c>
      <c r="E13" s="165">
        <f t="shared" si="0"/>
        <v>22458.448</v>
      </c>
      <c r="F13" s="83">
        <v>1512.2270000000001</v>
      </c>
      <c r="G13" s="166">
        <v>272.49200000000002</v>
      </c>
      <c r="H13" s="167">
        <v>3212.5569999999998</v>
      </c>
      <c r="I13" s="167">
        <v>9411.6839999999993</v>
      </c>
      <c r="J13" s="168">
        <v>1444.1420000000001</v>
      </c>
      <c r="K13" s="166">
        <v>1512.2270000000001</v>
      </c>
      <c r="L13" s="167">
        <v>5932.5280000000002</v>
      </c>
      <c r="M13" s="167">
        <v>498.46300000000002</v>
      </c>
      <c r="N13" s="168">
        <v>174.35499999999999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61">
        <f t="shared" si="0"/>
        <v>21067.971999999998</v>
      </c>
      <c r="F14" s="83">
        <v>1228.308</v>
      </c>
      <c r="G14" s="162">
        <v>230.85599999999999</v>
      </c>
      <c r="H14" s="125">
        <v>3198.4549999999999</v>
      </c>
      <c r="I14" s="125">
        <v>8625.3690000000006</v>
      </c>
      <c r="J14" s="126">
        <v>1269.654</v>
      </c>
      <c r="K14" s="162">
        <v>1232.981</v>
      </c>
      <c r="L14" s="125">
        <v>5901.8829999999998</v>
      </c>
      <c r="M14" s="125">
        <v>446.79500000000002</v>
      </c>
      <c r="N14" s="126">
        <v>161.97900000000001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2018</v>
      </c>
      <c r="E15" s="165">
        <f t="shared" si="0"/>
        <v>21131.24</v>
      </c>
      <c r="F15" s="83">
        <v>942.71500000000003</v>
      </c>
      <c r="G15" s="166">
        <v>233.96799999999999</v>
      </c>
      <c r="H15" s="167">
        <v>3212.5569999999998</v>
      </c>
      <c r="I15" s="167">
        <v>8793.5320000000011</v>
      </c>
      <c r="J15" s="168">
        <v>1355.106</v>
      </c>
      <c r="K15" s="166">
        <v>942.71500000000003</v>
      </c>
      <c r="L15" s="167">
        <v>5932.5280000000002</v>
      </c>
      <c r="M15" s="167">
        <v>486.47899999999998</v>
      </c>
      <c r="N15" s="168">
        <v>174.35499999999999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2019</v>
      </c>
      <c r="E16" s="161">
        <f t="shared" si="0"/>
        <v>46.625</v>
      </c>
      <c r="F16" s="83">
        <v>46.625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46.625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2018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2019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2018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2019</v>
      </c>
      <c r="E20" s="161">
        <f t="shared" si="0"/>
        <v>35.909999999999997</v>
      </c>
      <c r="F20" s="83">
        <v>35.909999999999997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35.909999999999997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2018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2019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2018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2019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2018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2019</v>
      </c>
      <c r="E26" s="161">
        <f t="shared" si="0"/>
        <v>265.399</v>
      </c>
      <c r="F26" s="83">
        <v>251.12</v>
      </c>
      <c r="G26" s="162">
        <v>14.279</v>
      </c>
      <c r="H26" s="125">
        <v>0</v>
      </c>
      <c r="I26" s="125">
        <v>0</v>
      </c>
      <c r="J26" s="126">
        <v>0</v>
      </c>
      <c r="K26" s="162">
        <v>251.12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2018</v>
      </c>
      <c r="E27" s="165">
        <f t="shared" si="0"/>
        <v>322.255</v>
      </c>
      <c r="F27" s="83">
        <v>283.73099999999999</v>
      </c>
      <c r="G27" s="166">
        <v>38.524000000000001</v>
      </c>
      <c r="H27" s="167">
        <v>0</v>
      </c>
      <c r="I27" s="167">
        <v>0</v>
      </c>
      <c r="J27" s="168">
        <v>0</v>
      </c>
      <c r="K27" s="166">
        <v>283.73099999999999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2019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2018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2019</v>
      </c>
      <c r="E30" s="161">
        <f t="shared" si="0"/>
        <v>760.44299999999998</v>
      </c>
      <c r="F30" s="83">
        <v>183.85599999999999</v>
      </c>
      <c r="G30" s="162">
        <v>0</v>
      </c>
      <c r="H30" s="125">
        <v>0</v>
      </c>
      <c r="I30" s="125">
        <v>576.58699999999999</v>
      </c>
      <c r="J30" s="126">
        <v>0</v>
      </c>
      <c r="K30" s="162">
        <v>183.85599999999999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2018</v>
      </c>
      <c r="E31" s="165">
        <f t="shared" si="0"/>
        <v>854.48299999999995</v>
      </c>
      <c r="F31" s="83">
        <v>254.12200000000001</v>
      </c>
      <c r="G31" s="166">
        <v>0</v>
      </c>
      <c r="H31" s="167">
        <v>0</v>
      </c>
      <c r="I31" s="167">
        <v>600.36099999999999</v>
      </c>
      <c r="J31" s="168">
        <v>0</v>
      </c>
      <c r="K31" s="166">
        <v>254.12200000000001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2019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2018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2019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2018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2019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2018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2019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2018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2" t="s">
        <v>102</v>
      </c>
      <c r="C40" s="123" t="s">
        <v>103</v>
      </c>
      <c r="D40" s="124" t="str">
        <f>$D$12</f>
        <v>Jahr 2019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2018</v>
      </c>
      <c r="E41" s="165">
        <f t="shared" si="0"/>
        <v>1.94</v>
      </c>
      <c r="F41" s="83">
        <v>1.94</v>
      </c>
      <c r="G41" s="166">
        <v>0</v>
      </c>
      <c r="H41" s="167">
        <v>0</v>
      </c>
      <c r="I41" s="167">
        <v>0</v>
      </c>
      <c r="J41" s="168">
        <v>0</v>
      </c>
      <c r="K41" s="166">
        <v>1.94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2019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2018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hidden="1" customHeight="1" x14ac:dyDescent="0.2">
      <c r="B44" s="2" t="s">
        <v>106</v>
      </c>
      <c r="C44" s="123" t="s">
        <v>107</v>
      </c>
      <c r="D44" s="124" t="str">
        <f>$D$12</f>
        <v>Jahr 2019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hidden="1" customHeight="1" x14ac:dyDescent="0.2">
      <c r="B45" s="2"/>
      <c r="C45" s="81"/>
      <c r="D45" s="81" t="str">
        <f>$D$13</f>
        <v>Jahr 2018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2019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2018</v>
      </c>
      <c r="E47" s="165">
        <f t="shared" si="3"/>
        <v>1.2909999999999999</v>
      </c>
      <c r="F47" s="83">
        <v>1.2909999999999999</v>
      </c>
      <c r="G47" s="166">
        <v>0</v>
      </c>
      <c r="H47" s="167">
        <v>0</v>
      </c>
      <c r="I47" s="167">
        <v>0</v>
      </c>
      <c r="J47" s="168">
        <v>0</v>
      </c>
      <c r="K47" s="166">
        <v>1.2909999999999999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2019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2018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2019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2018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2019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2018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2019</v>
      </c>
      <c r="E54" s="161">
        <f t="shared" si="3"/>
        <v>25.058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25.058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2018</v>
      </c>
      <c r="E55" s="165">
        <f t="shared" si="3"/>
        <v>11.984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11.984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2019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2018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2019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2018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2019</v>
      </c>
      <c r="E60" s="161">
        <f t="shared" si="3"/>
        <v>8</v>
      </c>
      <c r="F60" s="83">
        <v>0</v>
      </c>
      <c r="G60" s="162">
        <v>0</v>
      </c>
      <c r="H60" s="125">
        <v>0</v>
      </c>
      <c r="I60" s="125">
        <v>8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2018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2019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2018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2" t="s">
        <v>126</v>
      </c>
      <c r="C64" s="123" t="s">
        <v>127</v>
      </c>
      <c r="D64" s="124" t="str">
        <f>$D$12</f>
        <v>Jahr 2019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2018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2019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2018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2019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2018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2019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2018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2019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2018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2" t="s">
        <v>136</v>
      </c>
      <c r="C74" s="123" t="s">
        <v>137</v>
      </c>
      <c r="D74" s="124" t="str">
        <f>$D$12</f>
        <v>Jahr 2019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2018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2019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2018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2019</v>
      </c>
      <c r="E78" s="161">
        <f t="shared" si="6"/>
        <v>18.577999999999999</v>
      </c>
      <c r="F78" s="83">
        <v>0</v>
      </c>
      <c r="G78" s="162">
        <v>0</v>
      </c>
      <c r="H78" s="125">
        <v>0</v>
      </c>
      <c r="I78" s="125">
        <v>18.577999999999999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2018</v>
      </c>
      <c r="E79" s="165">
        <f t="shared" si="6"/>
        <v>17.791</v>
      </c>
      <c r="F79" s="83">
        <v>0</v>
      </c>
      <c r="G79" s="166">
        <v>0</v>
      </c>
      <c r="H79" s="167">
        <v>0</v>
      </c>
      <c r="I79" s="167">
        <v>17.791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2019</v>
      </c>
      <c r="E80" s="161">
        <f t="shared" si="6"/>
        <v>23.449000000000002</v>
      </c>
      <c r="F80" s="83">
        <v>23.449000000000002</v>
      </c>
      <c r="G80" s="162">
        <v>0</v>
      </c>
      <c r="H80" s="125">
        <v>0</v>
      </c>
      <c r="I80" s="125">
        <v>0</v>
      </c>
      <c r="J80" s="126">
        <v>0</v>
      </c>
      <c r="K80" s="162">
        <v>23.449000000000002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2018</v>
      </c>
      <c r="E81" s="165">
        <f t="shared" si="6"/>
        <v>28.428000000000001</v>
      </c>
      <c r="F81" s="83">
        <v>28.428000000000001</v>
      </c>
      <c r="G81" s="166">
        <v>0</v>
      </c>
      <c r="H81" s="167">
        <v>0</v>
      </c>
      <c r="I81" s="167">
        <v>0</v>
      </c>
      <c r="J81" s="168">
        <v>0</v>
      </c>
      <c r="K81" s="166">
        <v>28.428000000000001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2019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2018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2019</v>
      </c>
      <c r="E84" s="161">
        <f t="shared" si="6"/>
        <v>86.216000000000008</v>
      </c>
      <c r="F84" s="83">
        <v>0</v>
      </c>
      <c r="G84" s="162">
        <v>0</v>
      </c>
      <c r="H84" s="125">
        <v>0</v>
      </c>
      <c r="I84" s="125">
        <v>0</v>
      </c>
      <c r="J84" s="126">
        <v>86.216000000000008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2018</v>
      </c>
      <c r="E85" s="165">
        <f t="shared" si="6"/>
        <v>89.036000000000001</v>
      </c>
      <c r="F85" s="83">
        <v>0</v>
      </c>
      <c r="G85" s="166">
        <v>0</v>
      </c>
      <c r="H85" s="167">
        <v>0</v>
      </c>
      <c r="I85" s="167">
        <v>0</v>
      </c>
      <c r="J85" s="168">
        <v>89.036000000000001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2019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2018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scale="85" orientation="landscape" r:id="rId1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3. Quartal 2019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3.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0.26</v>
      </c>
      <c r="P12" s="125">
        <v>0</v>
      </c>
      <c r="Q12" s="125">
        <v>0.23</v>
      </c>
      <c r="R12" s="125">
        <v>0</v>
      </c>
      <c r="S12" s="164">
        <v>0.03</v>
      </c>
      <c r="T12" s="163">
        <f t="shared" ref="T12:T43" si="2">SUM(U12:X12)</f>
        <v>0.17499999999999999</v>
      </c>
      <c r="U12" s="125">
        <v>0</v>
      </c>
      <c r="V12" s="125">
        <v>0.17499999999999999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2018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0.115</v>
      </c>
      <c r="P13" s="167">
        <v>0</v>
      </c>
      <c r="Q13" s="167">
        <v>0.115</v>
      </c>
      <c r="R13" s="167">
        <v>0</v>
      </c>
      <c r="S13" s="170">
        <v>0</v>
      </c>
      <c r="T13" s="169">
        <f t="shared" si="2"/>
        <v>0.28699999999999998</v>
      </c>
      <c r="U13" s="167">
        <v>0</v>
      </c>
      <c r="V13" s="167">
        <v>0.28699999999999998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0.26</v>
      </c>
      <c r="P14" s="125">
        <v>0</v>
      </c>
      <c r="Q14" s="125">
        <v>0.23</v>
      </c>
      <c r="R14" s="125">
        <v>0</v>
      </c>
      <c r="S14" s="164">
        <v>0.03</v>
      </c>
      <c r="T14" s="163">
        <f t="shared" si="2"/>
        <v>0.17499999999999999</v>
      </c>
      <c r="U14" s="125">
        <v>0</v>
      </c>
      <c r="V14" s="125">
        <v>0.17499999999999999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2018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0.115</v>
      </c>
      <c r="P15" s="167">
        <v>0</v>
      </c>
      <c r="Q15" s="167">
        <v>0.115</v>
      </c>
      <c r="R15" s="167">
        <v>0</v>
      </c>
      <c r="S15" s="170">
        <v>0</v>
      </c>
      <c r="T15" s="169">
        <f t="shared" si="2"/>
        <v>0.28699999999999998</v>
      </c>
      <c r="U15" s="167">
        <v>0</v>
      </c>
      <c r="V15" s="167">
        <v>0.28699999999999998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2019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2018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2019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2018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2019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2018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2019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2018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2019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2018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2019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2018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2019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2018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2019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2018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2019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2018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2019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2018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2019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2018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2019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2018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14" t="s">
        <v>102</v>
      </c>
      <c r="C40" s="123" t="s">
        <v>103</v>
      </c>
      <c r="D40" s="124" t="str">
        <f>$D$12</f>
        <v>Jahr 2019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2018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2019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2018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hidden="1" customHeight="1" x14ac:dyDescent="0.2">
      <c r="B44" s="14" t="s">
        <v>106</v>
      </c>
      <c r="C44" s="123" t="s">
        <v>107</v>
      </c>
      <c r="D44" s="124" t="str">
        <f>$D$12</f>
        <v>Jahr 2019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hidden="1" customHeight="1" x14ac:dyDescent="0.2">
      <c r="B45" s="2"/>
      <c r="C45" s="81"/>
      <c r="D45" s="81" t="str">
        <f>$D$13</f>
        <v>Jahr 2018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2019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2018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2019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2018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2019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2018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2019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2018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2019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2018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2019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2018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2019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2018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2019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2018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2019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2018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14" t="s">
        <v>126</v>
      </c>
      <c r="C64" s="123" t="s">
        <v>127</v>
      </c>
      <c r="D64" s="124" t="str">
        <f>$D$12</f>
        <v>Jahr 2019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2018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2019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2018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2019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2018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2019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2018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2019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2018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14" t="s">
        <v>136</v>
      </c>
      <c r="C74" s="123" t="s">
        <v>137</v>
      </c>
      <c r="D74" s="124" t="str">
        <f>$D$12</f>
        <v>Jahr 2019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2018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2019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2018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2019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2018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2019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2018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2019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2018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2019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2018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2019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2018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scale="63" orientation="portrait" r:id="rId1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17" t="s">
        <v>165</v>
      </c>
      <c r="D4" s="305"/>
      <c r="E4" s="305"/>
      <c r="F4" s="305"/>
      <c r="G4" s="305"/>
      <c r="H4" s="305"/>
      <c r="I4" s="305"/>
      <c r="J4" s="90"/>
      <c r="M4" s="90"/>
    </row>
    <row r="5" spans="1:13" ht="21.75" customHeight="1" x14ac:dyDescent="0.2">
      <c r="B5" s="2"/>
      <c r="C5" s="318" t="s">
        <v>166</v>
      </c>
      <c r="D5" s="305"/>
      <c r="E5" s="305"/>
      <c r="F5" s="305"/>
      <c r="G5" s="305"/>
      <c r="H5" s="305"/>
      <c r="I5" s="305"/>
      <c r="J5" s="90"/>
      <c r="M5" s="90"/>
    </row>
    <row r="6" spans="1:13" ht="15" customHeight="1" x14ac:dyDescent="0.2">
      <c r="B6" s="2"/>
      <c r="C6" s="89" t="str">
        <f>UebInstitutQuartal</f>
        <v>3. Quartal 2019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19" t="s">
        <v>152</v>
      </c>
      <c r="I8" s="319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05"/>
      <c r="I9" s="305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05"/>
      <c r="I10" s="305"/>
    </row>
    <row r="11" spans="1:13" ht="12.75" customHeight="1" x14ac:dyDescent="0.2">
      <c r="B11" s="2"/>
      <c r="C11" s="79" t="s">
        <v>73</v>
      </c>
      <c r="D11" s="187" t="str">
        <f>AktQuartal</f>
        <v>3.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2018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2018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2019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2018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2019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2018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2019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2018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2019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2018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2019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2018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2019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2018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2019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2018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2019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2018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2019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2018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2019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2018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2019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2018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2019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2018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2019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2018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2019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2018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2019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2018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2019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2018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2019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2018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2019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2018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2019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2018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2019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2018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2019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2018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2019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2018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2019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2018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2019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2018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2019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2018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2019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2018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2019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2018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2019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2018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2019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2018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2019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2018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2019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2018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2019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2018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2019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2018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2019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2018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2019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2018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2019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2018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2019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2018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2019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2018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2019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2018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2019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2018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2019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2018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2019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2018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2019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2018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2019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2018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2019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2018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2019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2018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2019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2018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2019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2018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2019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2018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2019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2018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2019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2018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2019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2018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2019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2018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2019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2018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2019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2018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2019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2018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2019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2018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2019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2018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2019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2018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2019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2018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2019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2018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2019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2018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2019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2018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2019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2018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2019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2018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2019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2018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2019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2018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2019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2018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2019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2018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2019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2018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2019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2018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2019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2018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2019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2018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2019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2018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2019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2018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2019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2018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2019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2018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2019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2018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2019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2018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2019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2018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2019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2018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2019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2018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2019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2018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2019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2018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2019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2018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2019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2018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2019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2018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2019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2018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2019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2018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2019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2018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2019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2018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2019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2018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2019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2018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2019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2018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2019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2018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2019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2018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2019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2018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2019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2018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2019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2018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2019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2018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2019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2018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2019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2018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2019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2018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2019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2018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2019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2018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2019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2018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2019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2018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2019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2018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2019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2018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2019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2018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2019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2018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2019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2018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2019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2018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2019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2018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2019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2018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2019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2018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2019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2018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2019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2018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2019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2018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2019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2018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2019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2018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2019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2018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2019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2018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2019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2018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2019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2018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2019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2018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2019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2018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2019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2018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2019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2018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2019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2018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2019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2018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2019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2018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2019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2018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2019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2018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2019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2018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2019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2018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2019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2018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2019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2018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2019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2018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2019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2018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2019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2018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2019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2018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2019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2018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2019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2018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2019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2018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2019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2018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2019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2018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2019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2018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2019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2018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2019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2018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2019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2018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2019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2018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2019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2018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2019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2018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2019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2018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2019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2018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2019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2018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2019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2018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2019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2018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2019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2018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2019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2018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2019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2018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2019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2018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2019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2018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2019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2018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2019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2018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2019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2018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2019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2018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2019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2018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2019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2018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2019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2018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2019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2018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2019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2018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2019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2018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2019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2018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2019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2018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2019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2018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2019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2018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2019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2018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2019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2018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2019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2018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2019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2018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2019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2018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2019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2018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2019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2018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2019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2018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2019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2018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2019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2018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2019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2018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2019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2018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2019</v>
      </c>
      <c r="E396" s="192">
        <f t="shared" ref="E396:E433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2018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2019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2018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2019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2018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2019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2018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2019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2018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2019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2018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2019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2018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2019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2018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2019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2018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2019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2018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2019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2018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2019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2018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2019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2018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2019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2018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2019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2018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2019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2018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2019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2018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2019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2018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2019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2018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17" t="s">
        <v>346</v>
      </c>
      <c r="D4" s="305"/>
      <c r="E4" s="305"/>
      <c r="F4" s="305"/>
      <c r="G4" s="305"/>
      <c r="H4" s="90"/>
      <c r="K4" s="90"/>
    </row>
    <row r="5" spans="1:11" ht="21.75" customHeight="1" x14ac:dyDescent="0.2">
      <c r="B5" s="2"/>
      <c r="C5" s="312" t="s">
        <v>347</v>
      </c>
      <c r="D5" s="305"/>
      <c r="E5" s="305"/>
      <c r="F5" s="305"/>
      <c r="G5" s="305"/>
      <c r="H5" s="90"/>
      <c r="K5" s="90"/>
    </row>
    <row r="6" spans="1:11" ht="15" customHeight="1" x14ac:dyDescent="0.2">
      <c r="B6" s="2"/>
      <c r="C6" s="89" t="str">
        <f>UebInstitutQuartal</f>
        <v>3. Quartal 2019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19" t="s">
        <v>152</v>
      </c>
      <c r="G8" s="319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05"/>
      <c r="G9" s="305"/>
    </row>
    <row r="10" spans="1:11" ht="12.75" customHeight="1" x14ac:dyDescent="0.2">
      <c r="B10" s="2"/>
      <c r="C10" s="79"/>
      <c r="D10" s="79"/>
      <c r="E10" s="204"/>
      <c r="F10" s="305"/>
      <c r="G10" s="305"/>
    </row>
    <row r="11" spans="1:11" ht="12.75" customHeight="1" x14ac:dyDescent="0.2">
      <c r="B11" s="2"/>
      <c r="C11" s="79" t="s">
        <v>73</v>
      </c>
      <c r="D11" s="187" t="str">
        <f>AktQuartal</f>
        <v>3.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2018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2018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2019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2018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2019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2018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2019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2018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2019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2018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2019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2018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2019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2018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2019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2018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2019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2018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2019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2018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2019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2018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2019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2018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2019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2018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2019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2018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2019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2018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2019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2018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2019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2018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2019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2018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2019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2018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2019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2018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2019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2018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2019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2018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2019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2018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2019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2018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2019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2018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2019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2018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2019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2018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2019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2018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2019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2018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2019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2018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2019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2018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2019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2018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2019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2018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2019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2018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2019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2018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2019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2018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2019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2018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2019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2018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2019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2018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2019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2018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2019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2018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2019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2018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2019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2018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2019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2018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2019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2018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2019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2018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2019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2018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2019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2018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2019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2018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2019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2018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2019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2018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2019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2018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2019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2018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2019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2018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2019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2018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2019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2018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2019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2018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2019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2018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2019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2018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2019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2018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2019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2018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2019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2018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2019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2018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2019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2018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2019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2018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2019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2018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2019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2018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2019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2018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2019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2018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2019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2018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2019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2018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2019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2018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2019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2018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2019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2018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2019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2018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2019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2018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2019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2018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2019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2018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2019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2018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2019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2018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2019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2018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2019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2018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2019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2018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2019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2018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2019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2018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2019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2018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2019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2018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2019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2018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2019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2018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2019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2018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2019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2018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2019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2018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2019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2018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2019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2018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2019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2018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2019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2018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2019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2018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2019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2018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2019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2018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2019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2018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2019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2018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2019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2018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2019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2018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2019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2018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2019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2018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2019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2018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2019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2018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2019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2018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2019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2018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2019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2018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2019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2018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2019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2018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2019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2018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2019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2018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2019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2018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2019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2018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2019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2018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2019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2018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2019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2018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2019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2018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2019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2018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2019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2018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2019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2018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2019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2018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2019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2018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2019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2018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2019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2018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2019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2018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2019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2018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2019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2018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2019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2018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2019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2018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2019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2018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2019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2018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2019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2018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2019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2018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2019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2018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2019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2018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2019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2018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2019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2018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2019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2018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2019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2018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2019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2018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2019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2018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2019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2018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2019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2018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2019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2018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2019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2018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2019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2018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2019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2018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2019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2018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2019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2018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2019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2018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2019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2018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2019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2018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2019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2018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2019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2018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2019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2018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2019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2018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2019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2018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2019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2018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2019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2018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2019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2018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2019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2018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2019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2018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2019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2018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2019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2018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2019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2018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2019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2018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2019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2018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2019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2018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2019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2018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2019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2018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2019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2018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2019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2018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2019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2018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2019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2018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2019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2018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2019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2018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2019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2018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2019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2018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2019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2018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2019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2018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2019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2018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2019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2018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2019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2018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2019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2018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2019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2018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2019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2018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2019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2018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2019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2018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2019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2018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2019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2018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2019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2018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2019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2018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2019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2018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2019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2018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2019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2018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2019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2018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2019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2018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2019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2018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2019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2018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2019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2018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2019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2018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2019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2018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2019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2018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2019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2018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2019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2018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2019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2018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2019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2018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3.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351</v>
      </c>
      <c r="G9" s="321" t="s">
        <v>352</v>
      </c>
      <c r="H9" s="303"/>
      <c r="I9" s="320" t="s">
        <v>353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3.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429</v>
      </c>
      <c r="F13" s="125">
        <v>0</v>
      </c>
      <c r="G13" s="125">
        <v>0</v>
      </c>
      <c r="H13" s="125">
        <v>0</v>
      </c>
      <c r="I13" s="164">
        <v>429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637</v>
      </c>
      <c r="F14" s="167">
        <v>0</v>
      </c>
      <c r="G14" s="167">
        <v>0</v>
      </c>
      <c r="H14" s="167">
        <v>0</v>
      </c>
      <c r="I14" s="170">
        <v>637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399</v>
      </c>
      <c r="F15" s="125">
        <v>0</v>
      </c>
      <c r="G15" s="125">
        <v>0</v>
      </c>
      <c r="H15" s="125">
        <v>0</v>
      </c>
      <c r="I15" s="164">
        <v>399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607</v>
      </c>
      <c r="F16" s="167">
        <v>0</v>
      </c>
      <c r="G16" s="167">
        <v>0</v>
      </c>
      <c r="H16" s="167">
        <v>0</v>
      </c>
      <c r="I16" s="170">
        <v>607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30</v>
      </c>
      <c r="F86" s="167">
        <v>0</v>
      </c>
      <c r="G86" s="167">
        <v>0</v>
      </c>
      <c r="H86" s="167">
        <v>0</v>
      </c>
      <c r="I86" s="170">
        <v>30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scale="72" orientation="portrait" r:id="rId1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Al Kamand, Christiana</cp:lastModifiedBy>
  <cp:revision>41</cp:revision>
  <cp:lastPrinted>2019-10-22T11:09:15Z</cp:lastPrinted>
  <dcterms:created xsi:type="dcterms:W3CDTF">2004-12-14T14:06:41Z</dcterms:created>
  <dcterms:modified xsi:type="dcterms:W3CDTF">2019-10-22T11:10:14Z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20ea644d-869c-4b14-8fba-3667ed3d4754</vt:lpwstr>
  </property>
</Properties>
</file>