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hidden" r:id="rId7"/>
    <sheet xmlns:r="http://schemas.openxmlformats.org/officeDocument/2006/relationships" name="StTdf" sheetId="8" state="hidden"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hidden" r:id="rId11"/>
    <sheet xmlns:r="http://schemas.openxmlformats.org/officeDocument/2006/relationships" name="StTwf" sheetId="12" state="hidden"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5">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57"/>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Bayerische Landesbank</t>
        </is>
      </c>
      <c r="H2" s="4" t="n"/>
      <c r="I2" s="4" t="n"/>
    </row>
    <row r="3" ht="15" customHeight="1" s="408">
      <c r="G3" s="5" t="inlineStr">
        <is>
          <t>Brienner Str. 18</t>
        </is>
      </c>
      <c r="H3" s="6" t="n"/>
      <c r="I3" s="6" t="n"/>
    </row>
    <row r="4" ht="15" customHeight="1" s="408">
      <c r="G4" s="5" t="inlineStr">
        <is>
          <t>80333 München</t>
        </is>
      </c>
      <c r="H4" s="6" t="n"/>
      <c r="I4" s="6" t="n"/>
      <c r="J4" s="7" t="n"/>
    </row>
    <row r="5" ht="15" customHeight="1" s="408">
      <c r="G5" s="5" t="inlineStr">
        <is>
          <t>Telefon: +49 89 2171 - 01</t>
        </is>
      </c>
      <c r="H5" s="6" t="n"/>
      <c r="I5" s="6" t="n"/>
      <c r="J5" s="7" t="n"/>
    </row>
    <row r="6" ht="15" customHeight="1" s="408">
      <c r="G6" s="5" t="inlineStr">
        <is>
          <t>Telefax: +49 89 2171 - 23578</t>
        </is>
      </c>
      <c r="H6" s="6" t="n"/>
      <c r="I6" s="6" t="n"/>
      <c r="J6" s="7" t="n"/>
    </row>
    <row r="7" ht="15" customHeight="1" s="408">
      <c r="G7" s="5" t="inlineStr">
        <is>
          <t>E-Mail: kontakt@bayernlb.de</t>
        </is>
      </c>
      <c r="H7" s="6" t="n"/>
      <c r="I7" s="6" t="n"/>
    </row>
    <row r="8" ht="14.1" customFormat="1" customHeight="1" s="391">
      <c r="A8" s="9" t="n"/>
      <c r="G8" s="5" t="inlineStr">
        <is>
          <t>Internet: www.bayernlb.de</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8241.477699999999</v>
      </c>
      <c r="E21" s="27" t="n">
        <v>5862.8</v>
      </c>
      <c r="F21" s="26" t="n">
        <v>7970.0485</v>
      </c>
      <c r="G21" s="27" t="n">
        <v>5961.848</v>
      </c>
      <c r="H21" s="26" t="n">
        <v>7573.4735</v>
      </c>
      <c r="I21" s="27" t="n">
        <v>5823.172</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11717.9925</v>
      </c>
      <c r="E23" s="35" t="n">
        <v>11181.442</v>
      </c>
      <c r="F23" s="34" t="n">
        <v>11970.762</v>
      </c>
      <c r="G23" s="35" t="n">
        <v>11877.828</v>
      </c>
      <c r="H23" s="34" t="n">
        <v>11297.9048</v>
      </c>
      <c r="I23" s="35" t="n">
        <v>11464.461</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341.2859</v>
      </c>
      <c r="E27" s="31" t="n">
        <v>0</v>
      </c>
      <c r="F27" s="30" t="n">
        <v>329.5576</v>
      </c>
      <c r="G27" s="31" t="n">
        <v>0</v>
      </c>
      <c r="H27" s="30" t="n">
        <v>312.3384</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3135.2289</v>
      </c>
      <c r="E29" s="39" t="n">
        <v>0</v>
      </c>
      <c r="F29" s="38" t="n">
        <v>3671.1559</v>
      </c>
      <c r="G29" s="39" t="n">
        <v>0</v>
      </c>
      <c r="H29" s="38" t="n">
        <v>3412.0927</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3476.5148</v>
      </c>
      <c r="E31" s="48" t="n">
        <v>5318.642</v>
      </c>
      <c r="F31" s="47" t="n">
        <v>4000.7135</v>
      </c>
      <c r="G31" s="48" t="n">
        <v>5915.98</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16936.6462</v>
      </c>
      <c r="E37" s="27" t="n">
        <v>17893.6</v>
      </c>
      <c r="F37" s="26" t="n">
        <v>16187.4614</v>
      </c>
      <c r="G37" s="27" t="n">
        <v>19489.546</v>
      </c>
      <c r="H37" s="26" t="n">
        <v>13951.4264</v>
      </c>
      <c r="I37" s="27" t="n">
        <v>18591.792</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24393.9977</v>
      </c>
      <c r="E39" s="35" t="n">
        <v>22952.536</v>
      </c>
      <c r="F39" s="34" t="n">
        <v>22895.8793</v>
      </c>
      <c r="G39" s="35" t="n">
        <v>26025.461</v>
      </c>
      <c r="H39" s="34" t="n">
        <v>18784.3026</v>
      </c>
      <c r="I39" s="35" t="n">
        <v>23905.603</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680.8797</v>
      </c>
      <c r="E43" s="31" t="n">
        <v>0</v>
      </c>
      <c r="F43" s="30" t="n">
        <v>641.4901</v>
      </c>
      <c r="G43" s="31" t="n">
        <v>0</v>
      </c>
      <c r="H43" s="30" t="n">
        <v>536.4642</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6776.4717</v>
      </c>
      <c r="E45" s="39" t="n">
        <v>0</v>
      </c>
      <c r="F45" s="38" t="n">
        <v>6066.9277</v>
      </c>
      <c r="G45" s="39" t="n">
        <v>0</v>
      </c>
      <c r="H45" s="38" t="n">
        <v>4296.4118</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7457.3515</v>
      </c>
      <c r="E47" s="48" t="n">
        <v>5058.936</v>
      </c>
      <c r="F47" s="47" t="n">
        <v>6708.4179</v>
      </c>
      <c r="G47" s="48" t="n">
        <v>6535.915</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9" t="n"/>
      <c r="B51" s="391" t="n"/>
      <c r="C51" s="391" t="n"/>
      <c r="I51" s="391" t="n"/>
    </row>
    <row r="52" ht="12" customFormat="1" customHeight="1" s="391">
      <c r="B52" s="42">
        <f>FnRwbBerF</f>
        <v/>
      </c>
      <c r="C52" s="391" t="n"/>
      <c r="D52" s="54" t="n"/>
      <c r="E52" s="391" t="n"/>
      <c r="F52" s="391" t="n"/>
      <c r="I52" s="55" t="n"/>
    </row>
    <row r="53" ht="12.75" customHeight="1" s="408">
      <c r="B53"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53" s="391" t="n"/>
      <c r="D53" s="54" t="n"/>
      <c r="E53" s="391" t="n"/>
      <c r="F53" s="391" t="n"/>
      <c r="I53" s="55" t="n"/>
    </row>
    <row r="54" ht="12.75" customHeight="1" s="408">
      <c r="B54" s="42" t="inlineStr">
        <is>
          <t>*** Die Vorjahresdaten werden gemäß § 55 PfandBG erst ab Q3 2023 veröffentlicht.</t>
        </is>
      </c>
      <c r="C54" s="391" t="n"/>
      <c r="D54" s="54" t="n"/>
      <c r="E54" s="391" t="n"/>
      <c r="F54" s="391" t="n"/>
      <c r="I54" s="55" t="n"/>
    </row>
    <row r="55" ht="12" customHeight="1" s="408">
      <c r="A55" s="57" t="n"/>
      <c r="B55" s="58">
        <f>"Hinweis: Die Überdeckung unter Berücksichtigung des vdp-Bonitätsdifferenzierungsmodells ist optional."</f>
        <v/>
      </c>
    </row>
    <row r="56" ht="6" customHeight="1" s="408"/>
    <row r="57" s="408"/>
    <row r="58" ht="15" customFormat="1" customHeight="1" s="391"/>
    <row r="59" ht="15" customFormat="1" customHeight="1" s="391"/>
    <row r="60" ht="15" customFormat="1" customHeight="1" s="391"/>
    <row r="61" ht="15" customFormat="1" customHeight="1" s="391"/>
    <row r="62" ht="12" customHeight="1" s="408"/>
    <row r="63" ht="30" customHeight="1" s="408"/>
    <row r="64" ht="15" customHeight="1" s="408"/>
    <row r="65" ht="12" customHeight="1" s="408"/>
    <row r="66" ht="20.1" customHeight="1" s="408"/>
    <row r="67" ht="13.9" customFormat="1" customHeight="1" s="391"/>
    <row r="68" ht="15" customFormat="1" customHeight="1" s="391"/>
    <row r="69" ht="15" customHeight="1" s="408"/>
    <row r="70" ht="15" customHeight="1" s="408"/>
    <row r="71" ht="15" customHeight="1" s="408"/>
    <row r="72" ht="15" customHeight="1" s="408"/>
    <row r="73" ht="15" customHeight="1" s="408"/>
    <row r="74" ht="15" customHeight="1" s="408"/>
    <row r="75" ht="15" customHeight="1" s="408"/>
    <row r="76" ht="15" customHeight="1" s="408"/>
    <row r="77" ht="15" customHeight="1" s="408"/>
    <row r="78" ht="12" customFormat="1" customHeight="1" s="391"/>
    <row r="79" ht="30" customHeight="1" s="408"/>
    <row r="80" ht="15" customHeight="1" s="408"/>
    <row r="81" ht="12" customHeight="1" s="408"/>
    <row r="82" ht="12.75" customHeight="1" s="408"/>
    <row r="83" ht="12.75" customHeight="1" s="408"/>
    <row r="84" ht="12" customFormat="1" customHeight="1" s="56"/>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A2:K20"/>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473.5</v>
      </c>
      <c r="F13" s="108" t="n">
        <v>473.5</v>
      </c>
      <c r="G13" s="147" t="n">
        <v>0</v>
      </c>
      <c r="H13" s="108" t="n">
        <v>0</v>
      </c>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473.5</v>
      </c>
      <c r="F15" s="108" t="n">
        <v>473.5</v>
      </c>
      <c r="G15" s="147" t="n">
        <v>0</v>
      </c>
      <c r="H15" s="108" t="n">
        <v>0</v>
      </c>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C17" s="181">
        <f>IF(INT(AktJahrMonat)&gt;201503,"","Hinweis: Die detaillierten Weiteren Deckungswerte werden erst ab Q2 2014 erfasst; für die vorausgehenden Quartale liegen bislang keine geeigneten Daten vor.")</f>
        <v/>
      </c>
      <c r="D17" s="422" t="n"/>
      <c r="E17" s="422" t="n"/>
      <c r="F17" s="422" t="n"/>
      <c r="H17" s="422" t="n"/>
      <c r="J17" s="422" t="n"/>
    </row>
    <row r="18" ht="12.75" customHeight="1" s="408"/>
    <row r="19" s="408">
      <c r="C19" s="42" t="inlineStr">
        <is>
          <t>* Die Vorjahresdaten werden gemäß § 55 PfandBG erst ab Q3 2023 veröffentlicht.</t>
        </is>
      </c>
    </row>
    <row r="20" s="408"/>
    <row r="21" ht="12.75" customHeight="1" s="408"/>
    <row r="22" ht="12.75" customHeight="1" s="408"/>
    <row r="23" ht="12.75" customHeight="1" s="408"/>
    <row r="24" ht="12.75" customHeight="1" s="408"/>
    <row r="25" ht="12.75" customHeight="1" s="408"/>
    <row r="26" ht="12.75" customHeight="1" s="408"/>
    <row r="27" ht="12.75" customHeight="1" s="408"/>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20.1" customHeight="1" s="408"/>
    <row r="92" ht="6" customHeight="1" s="408"/>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A2:J17"/>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8" t="inlineStr">
        <is>
          <t>BE</t>
        </is>
      </c>
      <c r="C15" s="106" t="inlineStr">
        <is>
          <t>Belgien</t>
        </is>
      </c>
      <c r="D15" s="107">
        <f>$D$13</f>
        <v/>
      </c>
      <c r="E15" s="295" t="n">
        <v>0</v>
      </c>
      <c r="F15" s="108" t="n">
        <v>0</v>
      </c>
      <c r="G15" s="108" t="n">
        <v>0</v>
      </c>
      <c r="H15" s="147" t="n">
        <v>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C17" s="42" t="inlineStr">
        <is>
          <t>* Die Vorjahresdaten werden gemäß § 55 PfandBG erst ab Q3 2023 veröffentlicht.</t>
        </is>
      </c>
    </row>
    <row r="18" ht="12.75" customHeight="1" s="408"/>
    <row r="19" ht="12.75" customHeight="1" s="408"/>
    <row r="20" ht="12.75" customHeight="1" s="408"/>
    <row r="21" ht="12.75" customHeight="1" s="408"/>
    <row r="22" ht="12.75" customHeight="1" s="408"/>
    <row r="23" ht="12.75" customHeight="1" s="408"/>
    <row r="24" ht="12.75" customHeight="1" s="408"/>
    <row r="25" ht="12.75" customHeight="1" s="408"/>
    <row r="26" ht="12.75" customHeight="1" s="408"/>
    <row r="27" ht="12.75" customHeight="1" s="408"/>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20.1" customHeight="1" s="408"/>
    <row r="92" ht="6" customHeight="1" s="408"/>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A2:J17"/>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8" t="inlineStr">
        <is>
          <t>BE</t>
        </is>
      </c>
      <c r="C15" s="106" t="inlineStr">
        <is>
          <t>Belgien</t>
        </is>
      </c>
      <c r="D15" s="107">
        <f>$D$13</f>
        <v/>
      </c>
      <c r="E15" s="385" t="n">
        <v>0</v>
      </c>
      <c r="F15" s="289" t="n">
        <v>0</v>
      </c>
      <c r="G15" s="289" t="n">
        <v>0</v>
      </c>
      <c r="H15" s="290" t="n"/>
      <c r="I15" s="289" t="n">
        <v>0</v>
      </c>
      <c r="J15" s="290" t="n"/>
    </row>
    <row r="16" ht="12.75" customHeight="1" s="408">
      <c r="B16" s="177" t="n"/>
      <c r="C16" s="79" t="n"/>
      <c r="D16" s="79">
        <f>$D$14</f>
        <v/>
      </c>
      <c r="E16" s="152" t="n">
        <v>0</v>
      </c>
      <c r="F16" s="150" t="n">
        <v>0</v>
      </c>
      <c r="G16" s="150" t="n">
        <v>0</v>
      </c>
      <c r="H16" s="151" t="n"/>
      <c r="I16" s="150" t="n">
        <v>0</v>
      </c>
      <c r="J16" s="151" t="n"/>
    </row>
    <row r="17" ht="12.75" customHeight="1" s="408">
      <c r="C17" s="42" t="inlineStr">
        <is>
          <t>* Die Vorjahresdaten werden gemäß § 55 PfandBG erst ab Q3 2023 veröffentlicht.</t>
        </is>
      </c>
    </row>
    <row r="18" ht="12.75" customHeight="1" s="408"/>
    <row r="19" ht="12.75" customHeight="1" s="408"/>
    <row r="20" ht="12.75" customHeight="1" s="408"/>
    <row r="21" ht="12.75" customHeight="1" s="408"/>
    <row r="22" ht="12.75" customHeight="1" s="408"/>
    <row r="23" ht="12.75" customHeight="1" s="408"/>
    <row r="24" ht="12.75" customHeight="1" s="408"/>
    <row r="25" ht="12.75" customHeight="1" s="408"/>
    <row r="26" ht="12.75" customHeight="1" s="408"/>
    <row r="27" ht="12.75" customHeight="1" s="408"/>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20.1" customHeight="1" s="408"/>
    <row r="92" ht="6" customHeight="1" s="408"/>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92"/>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8241.477699999999</v>
      </c>
      <c r="E9" s="234" t="n">
        <v>5862.8</v>
      </c>
    </row>
    <row r="10" ht="20.1" customFormat="1" customHeight="1" s="189" thickBot="1">
      <c r="B10" s="275" t="inlineStr">
        <is>
          <t>davon Anteil festverzinslicher Pfandbriefe
§ 28 Abs. 1 Nr. 13  (gewichteter Durchschnitt)</t>
        </is>
      </c>
      <c r="C10" s="190" t="inlineStr">
        <is>
          <t>%</t>
        </is>
      </c>
      <c r="D10" s="191" t="n">
        <v>49.09</v>
      </c>
      <c r="E10" s="235" t="n">
        <v>52.2</v>
      </c>
    </row>
    <row r="11" ht="8.1" customHeight="1" s="408" thickBot="1">
      <c r="B11" s="231" t="n"/>
      <c r="C11" s="24" t="n"/>
      <c r="D11" s="24" t="n"/>
      <c r="E11" s="236" t="n"/>
    </row>
    <row r="12" ht="15.95" customHeight="1" s="408">
      <c r="B12" s="273" t="inlineStr">
        <is>
          <t>Deckungsmasse</t>
        </is>
      </c>
      <c r="C12" s="276" t="inlineStr">
        <is>
          <t>(Mio. €)</t>
        </is>
      </c>
      <c r="D12" s="233" t="n">
        <v>11717.9925</v>
      </c>
      <c r="E12" s="234" t="n">
        <v>11181.442</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69.92</v>
      </c>
      <c r="E18" s="238" t="n">
        <v>70.40000000000001</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90.92489999999999</v>
      </c>
      <c r="E20" s="238" t="n">
        <v>71.608</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121.3991</v>
      </c>
      <c r="E23" s="238" t="n">
        <v>350.398</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767.5331</v>
      </c>
      <c r="E28" s="238" t="n">
        <v>539.082</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4.56</v>
      </c>
      <c r="E30" s="238" t="n">
        <v>4.2</v>
      </c>
    </row>
    <row r="31" ht="20.1" customHeight="1" s="408">
      <c r="B31" s="196" t="inlineStr">
        <is>
          <t xml:space="preserve">durchschnittlicher gewichteter Beleihungsauslauf
§ 28 Abs. 2 Nr. 3  </t>
        </is>
      </c>
      <c r="C31" s="195" t="inlineStr">
        <is>
          <t>%</t>
        </is>
      </c>
      <c r="D31" s="194" t="n">
        <v>58.11</v>
      </c>
      <c r="E31" s="238" t="n">
        <v>58.2</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511.0535</v>
      </c>
      <c r="E35" s="238" t="n">
        <v>0</v>
      </c>
    </row>
    <row r="36" ht="30" customHeight="1" s="408">
      <c r="A36" s="244" t="n"/>
      <c r="B36" s="268" t="inlineStr">
        <is>
          <t>Tag, an dem sich die größte negative Summe ergibt</t>
        </is>
      </c>
      <c r="C36" s="193" t="inlineStr">
        <is>
          <t>Tag (1-180)</t>
        </is>
      </c>
      <c r="D36" s="194" t="n">
        <v>175</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884.7967</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16936.6462</v>
      </c>
      <c r="E52" s="250" t="n">
        <v>17893.6</v>
      </c>
    </row>
    <row r="53" ht="22.5" customHeight="1" s="408" thickBot="1">
      <c r="A53" s="244" t="n">
        <v>1</v>
      </c>
      <c r="B53" s="275" t="inlineStr">
        <is>
          <t>davon Anteil festverzinslicher Pfandbriefe
§ 28 Abs. 1 Nr. 13 (gewichteter Durchschnitt)</t>
        </is>
      </c>
      <c r="C53" s="190" t="inlineStr">
        <is>
          <t>%</t>
        </is>
      </c>
      <c r="D53" s="191" t="n">
        <v>89.55</v>
      </c>
      <c r="E53" s="235" t="n">
        <v>86.7</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24393.9977</v>
      </c>
      <c r="E55" s="250" t="n">
        <v>22952.536</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92.70999999999999</v>
      </c>
      <c r="E59" s="238" t="n">
        <v>91.3</v>
      </c>
    </row>
    <row r="60" ht="12.75" customHeight="1" s="408">
      <c r="A60" s="244" t="n"/>
      <c r="B60" s="482" t="inlineStr">
        <is>
          <t>Nettobarwert nach § 6 Pfandbrief-Barwertverordnung
je Fremdwährung in Mio. Euro
§ 28 Abs. 1 Nr. 14 (Saldo aus Aktiv-/Passivseite)</t>
        </is>
      </c>
      <c r="C60" s="195" t="inlineStr">
        <is>
          <t>CAD</t>
        </is>
      </c>
      <c r="D60" s="194" t="n">
        <v>7.4113</v>
      </c>
      <c r="E60" s="238" t="n">
        <v>19.157</v>
      </c>
    </row>
    <row r="61" ht="12.75" customHeight="1" s="408">
      <c r="A61" s="244" t="n"/>
      <c r="B61" s="481" t="n"/>
      <c r="C61" s="195" t="inlineStr">
        <is>
          <t>CHF</t>
        </is>
      </c>
      <c r="D61" s="194" t="n">
        <v>3.3236</v>
      </c>
      <c r="E61" s="238" t="n">
        <v>3.517</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29.9465</v>
      </c>
      <c r="E64" s="238" t="n">
        <v>438.254</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149.3198</v>
      </c>
      <c r="E69" s="238" t="n">
        <v>252.836</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359.7965</v>
      </c>
      <c r="E73" s="238" t="n">
        <v>0</v>
      </c>
    </row>
    <row r="74" ht="30" customHeight="1" s="408">
      <c r="A74" s="244" t="n"/>
      <c r="B74" s="268" t="inlineStr">
        <is>
          <t>Tag, an dem sich die größte negative Summe ergibt</t>
        </is>
      </c>
      <c r="C74" s="193" t="inlineStr">
        <is>
          <t>Tag (1-180)</t>
        </is>
      </c>
      <c r="D74" s="194" t="n">
        <v>178</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1497.195</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0.37</v>
      </c>
      <c r="E86" s="241" t="n">
        <v>0</v>
      </c>
    </row>
    <row r="87" ht="15.95" customHeight="1" s="408">
      <c r="A87" s="244" t="n"/>
    </row>
    <row r="88" ht="20.1" customHeight="1" s="408">
      <c r="A88" s="244" t="n"/>
    </row>
    <row r="89" ht="8.1" customHeight="1" s="408" thickBot="1"/>
    <row r="90" ht="15.95" customHeight="1" s="408"/>
    <row r="91" s="408" thickBot="1">
      <c r="B91" s="42" t="inlineStr">
        <is>
          <t>* Die Vorjahresdaten werden gemäß § 55 PfandBG erst ab Q3 2023 veröffentlicht.</t>
        </is>
      </c>
    </row>
    <row r="92" s="408" thickBot="1"/>
    <row r="93" ht="30" customHeight="1" s="408"/>
    <row r="94" ht="30" customHeight="1" s="408"/>
    <row r="95" ht="30" customHeight="1" s="408"/>
    <row r="96" ht="30" customHeight="1" s="408"/>
    <row r="97" ht="41.25" customHeight="1" s="408"/>
    <row r="98" ht="38.25" customHeight="1" s="408"/>
    <row r="99" ht="30" customHeight="1" s="408"/>
    <row r="100" ht="12.75" customHeight="1" s="408" thickBot="1"/>
    <row r="101" ht="12.75" customHeight="1" s="408"/>
    <row r="102" ht="12.75" customHeight="1" s="408"/>
    <row r="103" ht="12.75" customHeight="1" s="408"/>
    <row r="104" ht="12.75" customHeight="1" s="408"/>
    <row r="105" ht="12.75" customHeight="1" s="408"/>
    <row r="106" ht="12.75" customHeight="1" s="408"/>
    <row r="107" ht="12.75" customHeight="1" s="408"/>
    <row r="108" ht="12.75" customHeight="1" s="408"/>
    <row r="109" ht="12.75" customHeight="1" s="408"/>
    <row r="110" ht="12.75" customHeight="1" s="408" thickBot="1"/>
    <row r="111" ht="8.1" customHeight="1" s="408" thickBot="1"/>
    <row r="112" ht="15.95" customHeight="1" s="408"/>
    <row r="113" ht="30" customHeight="1" s="408"/>
    <row r="114" ht="30" customHeight="1" s="408"/>
    <row r="115" ht="30" customHeight="1" s="408" thickBot="1"/>
    <row r="116" ht="9" customHeight="1" s="408" thickBot="1"/>
    <row r="117" ht="13.5" customHeight="1" s="408"/>
    <row r="118" ht="25.5" customHeight="1" s="408"/>
    <row r="119" ht="26.25" customHeight="1" s="408"/>
    <row r="120" ht="21.75" customHeight="1" s="408"/>
    <row r="121" ht="37.5" customHeight="1" s="408"/>
    <row r="122" ht="31.5" customHeight="1" s="408"/>
    <row r="123" ht="35.25" customHeight="1" s="408" thickBot="1"/>
    <row r="124" ht="9" customHeight="1" s="408" thickBot="1"/>
    <row r="125" ht="15.95" customHeight="1" s="408"/>
    <row r="126" ht="34.5" customHeight="1" s="408" thickBot="1"/>
    <row r="127" ht="15.95" customHeight="1" s="408"/>
    <row r="128" ht="20.1" customHeight="1" s="408"/>
    <row r="129" ht="8.1" customHeight="1" s="408" thickBot="1"/>
    <row r="130" ht="15.95" customHeight="1" s="408"/>
    <row r="131" ht="27.75" customHeight="1" s="408" thickBot="1"/>
    <row r="132" ht="9.75" customHeight="1" s="408" thickBot="1"/>
    <row r="133" ht="15" customHeight="1" s="408"/>
    <row r="134" ht="41.25" customHeight="1" s="408"/>
    <row r="135" ht="30" customHeight="1" s="408"/>
    <row r="136" ht="30" customHeight="1" s="408"/>
    <row r="137" ht="30" customHeight="1" s="408"/>
    <row r="138" ht="39" customHeight="1" s="408"/>
    <row r="139" ht="30" customHeight="1" s="408"/>
    <row r="140" ht="12.75" customHeight="1" s="408" thickBot="1"/>
    <row r="141" ht="12.75" customHeight="1" s="408"/>
    <row r="142" ht="12.75" customHeight="1" s="408"/>
    <row r="143" ht="12.75" customHeight="1" s="408"/>
    <row r="144" ht="12.75" customHeight="1" s="408"/>
    <row r="145" ht="12.75" customHeight="1" s="408"/>
    <row r="146" ht="12.75" customHeight="1" s="408"/>
    <row r="147" ht="12.75" customHeight="1" s="408"/>
    <row r="148" ht="12.75" customHeight="1" s="408"/>
    <row r="149" ht="12.75" customHeight="1" s="408"/>
    <row r="150" ht="12.75" customHeight="1" s="408" thickBot="1"/>
    <row r="151" ht="8.1" customHeight="1" s="408" thickBot="1"/>
    <row r="152" ht="15.95" customHeight="1" s="408"/>
    <row r="153" ht="30" customHeight="1" s="408"/>
    <row r="154" ht="30" customHeight="1" s="408"/>
    <row r="155" ht="30" customHeight="1" s="408" thickBot="1"/>
    <row r="156" ht="6.75" customHeight="1" s="408" thickBot="1"/>
    <row r="157" ht="12" customHeight="1" s="408"/>
    <row r="158" ht="20.25" customHeight="1" s="408"/>
    <row r="159" ht="24" customHeight="1" s="408"/>
    <row r="160" ht="21" customHeight="1" s="408"/>
    <row r="161" ht="32.25" customHeight="1" s="408"/>
    <row r="162" ht="27" customHeight="1" s="408"/>
    <row r="163" ht="27.75" customHeight="1" s="408" thickBot="1"/>
    <row r="164" ht="6.75" customHeight="1" s="408" thickBot="1"/>
    <row r="166" ht="32.25" customHeight="1" s="408" thickBot="1"/>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160"/>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18.5" customHeight="1" s="408" thickBot="1">
      <c r="B10" s="256" t="inlineStr">
        <is>
          <t>ISIN</t>
        </is>
      </c>
      <c r="C10" s="228" t="inlineStr">
        <is>
          <t>(Mio. €)</t>
        </is>
      </c>
      <c r="D10" s="484" t="inlineStr">
        <is>
          <t>DE000BLB0SP1, DE000BLB2FX8, DE000BLB3Z54, DE000BLB49K4, DE000BLB5382, DE000BLB6JA9, DE000BLB6JF8, DE000BLB6JG6, DE000BLB6JK8, DE000BLB6JN2, DE000BLB7R92, DE000BLB9NQ1, DE000BLB9NT5, DE000BLB9NZ2, DE000BLB9N03, DE000BLB9P76, DE000BLB9Q75, DE000BLB9RF5, DE000BLB9RH1, DE000BLB9RS8, DE000BLB9RT6, DE000BLB9R17, DE000BLB9R25, DE000BLB9R74, DE000BLB9R82, DE000BLB9R, DE000BLB9SE6, DE000BLB9SF3, DE000BLB9SH9, XS2533544701</t>
        </is>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171" customHeight="1" s="408" thickBot="1">
      <c r="B15" s="256" t="inlineStr">
        <is>
          <t>ISIN</t>
        </is>
      </c>
      <c r="C15" s="228" t="inlineStr">
        <is>
          <t>(Mio. €)</t>
        </is>
      </c>
      <c r="D15" s="484" t="inlineStr">
        <is>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DE000BLB9NV1, DE000BLB9NY5, DE000BLB9SG1, XS2069965015, XS2072844918, XS2422922943, XS2507957186</t>
        </is>
      </c>
      <c r="E15" s="230" t="n">
        <v>0</v>
      </c>
    </row>
    <row r="16"/>
    <row r="17"/>
    <row r="18">
      <c r="B18" s="42" t="inlineStr">
        <is>
          <t>* Die Vorjahresdaten werden gemäß § 55 PfandBG erst ab Q3 2023 veröffentlicht.</t>
        </is>
      </c>
    </row>
    <row r="19" ht="13.5" customHeight="1" s="408" thickBot="1"/>
    <row r="20" ht="13.5" customHeight="1" s="408" thickBot="1"/>
    <row r="24" ht="13.5" customHeight="1" s="408" thickBot="1"/>
    <row r="25" ht="13.5" customHeight="1" s="408" thickBot="1"/>
    <row r="159" s="408"/>
    <row r="160" s="408"/>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16.12.2022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BLB</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Bayerische Landesbank</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is>
          <t>T</t>
        </is>
      </c>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d</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47"/>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1490.5</v>
      </c>
      <c r="E11" s="69" t="n">
        <v>2444.9834</v>
      </c>
      <c r="F11" s="68" t="n">
        <v>260.7</v>
      </c>
      <c r="G11" s="69" t="n">
        <v>887.8390000000001</v>
      </c>
      <c r="I11" s="68" t="n">
        <v>0</v>
      </c>
      <c r="J11" s="69" t="n">
        <v>0</v>
      </c>
    </row>
    <row r="12" ht="12.75" customHeight="1" s="408">
      <c r="A12" s="17" t="n">
        <v>0</v>
      </c>
      <c r="B12" s="402" t="inlineStr">
        <is>
          <t>&gt; 0,5 Jahre und &lt;= 1 Jahr</t>
        </is>
      </c>
      <c r="C12" s="403" t="n"/>
      <c r="D12" s="68" t="n">
        <v>1370</v>
      </c>
      <c r="E12" s="69" t="n">
        <v>952.3507</v>
      </c>
      <c r="F12" s="68" t="n">
        <v>912</v>
      </c>
      <c r="G12" s="69" t="n">
        <v>1160.82</v>
      </c>
      <c r="I12" s="68" t="n">
        <v>0</v>
      </c>
      <c r="J12" s="69" t="n">
        <v>0</v>
      </c>
    </row>
    <row r="13" ht="12.75" customHeight="1" s="408">
      <c r="A13" s="17" t="n"/>
      <c r="B13" s="402" t="inlineStr">
        <is>
          <t>&gt; 1 Jahr und &lt;= 1,5 Jahre</t>
        </is>
      </c>
      <c r="C13" s="403" t="n"/>
      <c r="D13" s="68" t="n">
        <v>510</v>
      </c>
      <c r="E13" s="69" t="n">
        <v>586.654</v>
      </c>
      <c r="F13" s="68" t="n">
        <v>1490.5</v>
      </c>
      <c r="G13" s="69" t="n">
        <v>817.045</v>
      </c>
      <c r="I13" s="68" t="n">
        <v>1490.5</v>
      </c>
      <c r="J13" s="69" t="n">
        <v>0</v>
      </c>
    </row>
    <row r="14" ht="12.75" customHeight="1" s="408">
      <c r="A14" s="17" t="n">
        <v>0</v>
      </c>
      <c r="B14" s="402" t="inlineStr">
        <is>
          <t>&gt; 1,5 Jahre und &lt;= 2 Jahre</t>
        </is>
      </c>
      <c r="C14" s="402" t="n"/>
      <c r="D14" s="70" t="n">
        <v>1853.8777</v>
      </c>
      <c r="E14" s="243" t="n">
        <v>1188.8143</v>
      </c>
      <c r="F14" s="70" t="n">
        <v>870</v>
      </c>
      <c r="G14" s="243" t="n">
        <v>744.274</v>
      </c>
      <c r="I14" s="68" t="n">
        <v>1370</v>
      </c>
      <c r="J14" s="69" t="n">
        <v>0</v>
      </c>
    </row>
    <row r="15" ht="12.75" customHeight="1" s="408">
      <c r="A15" s="17" t="n">
        <v>0</v>
      </c>
      <c r="B15" s="402" t="inlineStr">
        <is>
          <t>&gt; 2 Jahre und &lt;= 3 Jahre</t>
        </is>
      </c>
      <c r="C15" s="402" t="n"/>
      <c r="D15" s="70" t="n">
        <v>955.1</v>
      </c>
      <c r="E15" s="243" t="n">
        <v>1466.6108</v>
      </c>
      <c r="F15" s="70" t="n">
        <v>500</v>
      </c>
      <c r="G15" s="243" t="n">
        <v>1685.743</v>
      </c>
      <c r="I15" s="68" t="n">
        <v>2363.8777</v>
      </c>
      <c r="J15" s="69" t="n">
        <v>0</v>
      </c>
    </row>
    <row r="16" ht="12.75" customHeight="1" s="408">
      <c r="A16" s="17" t="n">
        <v>0</v>
      </c>
      <c r="B16" s="402" t="inlineStr">
        <is>
          <t>&gt; 3 Jahre und &lt;= 4 Jahre</t>
        </is>
      </c>
      <c r="C16" s="402" t="n"/>
      <c r="D16" s="70" t="n">
        <v>659</v>
      </c>
      <c r="E16" s="243" t="n">
        <v>1403.7983</v>
      </c>
      <c r="F16" s="70" t="n">
        <v>765.1</v>
      </c>
      <c r="G16" s="243" t="n">
        <v>1686.53</v>
      </c>
      <c r="I16" s="68" t="n">
        <v>955.1</v>
      </c>
      <c r="J16" s="69" t="n">
        <v>0</v>
      </c>
    </row>
    <row r="17" ht="12.75" customHeight="1" s="408">
      <c r="A17" s="17" t="n">
        <v>0</v>
      </c>
      <c r="B17" s="402" t="inlineStr">
        <is>
          <t>&gt; 4 Jahre und &lt;= 5 Jahre</t>
        </is>
      </c>
      <c r="C17" s="402" t="n"/>
      <c r="D17" s="70" t="n">
        <v>242.5</v>
      </c>
      <c r="E17" s="243" t="n">
        <v>1010.075</v>
      </c>
      <c r="F17" s="70" t="n">
        <v>149</v>
      </c>
      <c r="G17" s="243" t="n">
        <v>1231.731</v>
      </c>
      <c r="I17" s="68" t="n">
        <v>659</v>
      </c>
      <c r="J17" s="69" t="n">
        <v>0</v>
      </c>
    </row>
    <row r="18" ht="12.75" customHeight="1" s="408">
      <c r="A18" s="17" t="n">
        <v>0</v>
      </c>
      <c r="B18" s="402" t="inlineStr">
        <is>
          <t>&gt; 5 Jahre und &lt;= 10 Jahre</t>
        </is>
      </c>
      <c r="C18" s="403" t="n"/>
      <c r="D18" s="68" t="n">
        <v>1115.5</v>
      </c>
      <c r="E18" s="69" t="n">
        <v>2492.8658</v>
      </c>
      <c r="F18" s="68" t="n">
        <v>845.5</v>
      </c>
      <c r="G18" s="69" t="n">
        <v>2761.153</v>
      </c>
      <c r="I18" s="68" t="n">
        <v>1323</v>
      </c>
      <c r="J18" s="69" t="n">
        <v>0</v>
      </c>
    </row>
    <row r="19" ht="12.75" customHeight="1" s="408">
      <c r="A19" s="17" t="n">
        <v>0</v>
      </c>
      <c r="B19" s="402" t="inlineStr">
        <is>
          <t>&gt; 10 Jahre</t>
        </is>
      </c>
      <c r="C19" s="403" t="n"/>
      <c r="D19" s="68" t="n">
        <v>45</v>
      </c>
      <c r="E19" s="69" t="n">
        <v>171.8398</v>
      </c>
      <c r="F19" s="68" t="n">
        <v>70</v>
      </c>
      <c r="G19" s="69" t="n">
        <v>206.307</v>
      </c>
      <c r="I19" s="68" t="n">
        <v>80</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857.9630999999999</v>
      </c>
      <c r="E24" s="69" t="n">
        <v>2857.1606</v>
      </c>
      <c r="F24" s="68" t="n">
        <v>2070.886</v>
      </c>
      <c r="G24" s="69" t="n">
        <v>2035.333</v>
      </c>
      <c r="I24" s="68" t="n">
        <v>0</v>
      </c>
      <c r="J24" s="69" t="n">
        <v>0</v>
      </c>
    </row>
    <row r="25" ht="12.75" customHeight="1" s="408">
      <c r="A25" s="17" t="n"/>
      <c r="B25" s="402" t="inlineStr">
        <is>
          <t>&gt; 0,5 Jahre und &lt;= 1 Jahr</t>
        </is>
      </c>
      <c r="C25" s="403" t="n"/>
      <c r="D25" s="68" t="n">
        <v>1996.5607</v>
      </c>
      <c r="E25" s="69" t="n">
        <v>1057.746</v>
      </c>
      <c r="F25" s="68" t="n">
        <v>1834.404</v>
      </c>
      <c r="G25" s="69" t="n">
        <v>897.131</v>
      </c>
      <c r="I25" s="68" t="n">
        <v>0</v>
      </c>
      <c r="J25" s="69" t="n">
        <v>0</v>
      </c>
    </row>
    <row r="26" ht="12.75" customHeight="1" s="408">
      <c r="A26" s="17" t="n">
        <v>1</v>
      </c>
      <c r="B26" s="402" t="inlineStr">
        <is>
          <t>&gt; 1 Jahr und &lt;= 1,5 Jahre</t>
        </is>
      </c>
      <c r="C26" s="403" t="n"/>
      <c r="D26" s="68" t="n">
        <v>587.9041999999999</v>
      </c>
      <c r="E26" s="69" t="n">
        <v>1473.8187</v>
      </c>
      <c r="F26" s="68" t="n">
        <v>853.655</v>
      </c>
      <c r="G26" s="69" t="n">
        <v>860.474</v>
      </c>
      <c r="I26" s="68" t="n">
        <v>857.9630999999999</v>
      </c>
      <c r="J26" s="69" t="n">
        <v>0</v>
      </c>
    </row>
    <row r="27" ht="12.75" customHeight="1" s="408">
      <c r="A27" s="17" t="n">
        <v>1</v>
      </c>
      <c r="B27" s="402" t="inlineStr">
        <is>
          <t>&gt; 1,5 Jahre und &lt;= 2 Jahre</t>
        </is>
      </c>
      <c r="C27" s="402" t="n"/>
      <c r="D27" s="70" t="n">
        <v>1578.888</v>
      </c>
      <c r="E27" s="243" t="n">
        <v>827.3942</v>
      </c>
      <c r="F27" s="70" t="n">
        <v>1996.317</v>
      </c>
      <c r="G27" s="243" t="n">
        <v>844.213</v>
      </c>
      <c r="I27" s="68" t="n">
        <v>1996.5607</v>
      </c>
      <c r="J27" s="69" t="n">
        <v>0</v>
      </c>
    </row>
    <row r="28" ht="12.75" customHeight="1" s="408">
      <c r="A28" s="17" t="n">
        <v>1</v>
      </c>
      <c r="B28" s="402" t="inlineStr">
        <is>
          <t>&gt; 2 Jahre und &lt;= 3 Jahre</t>
        </is>
      </c>
      <c r="C28" s="402" t="n"/>
      <c r="D28" s="70" t="n">
        <v>2827.4299</v>
      </c>
      <c r="E28" s="243" t="n">
        <v>2119.1766</v>
      </c>
      <c r="F28" s="70" t="n">
        <v>2091.209</v>
      </c>
      <c r="G28" s="243" t="n">
        <v>2156.357</v>
      </c>
      <c r="I28" s="68" t="n">
        <v>2166.7922</v>
      </c>
      <c r="J28" s="69" t="n">
        <v>0</v>
      </c>
    </row>
    <row r="29" ht="12.75" customHeight="1" s="408">
      <c r="A29" s="17" t="n">
        <v>1</v>
      </c>
      <c r="B29" s="402" t="inlineStr">
        <is>
          <t>&gt; 3 Jahre und &lt;= 4 Jahre</t>
        </is>
      </c>
      <c r="C29" s="402" t="n"/>
      <c r="D29" s="70" t="n">
        <v>1572.402</v>
      </c>
      <c r="E29" s="243" t="n">
        <v>1417.1796</v>
      </c>
      <c r="F29" s="70" t="n">
        <v>2383.015</v>
      </c>
      <c r="G29" s="243" t="n">
        <v>1840.464</v>
      </c>
      <c r="I29" s="68" t="n">
        <v>2827.4299</v>
      </c>
      <c r="J29" s="69" t="n">
        <v>0</v>
      </c>
    </row>
    <row r="30" ht="12.75" customHeight="1" s="408">
      <c r="A30" s="17" t="n">
        <v>1</v>
      </c>
      <c r="B30" s="402" t="inlineStr">
        <is>
          <t>&gt; 4 Jahre und &lt;= 5 Jahre</t>
        </is>
      </c>
      <c r="C30" s="402" t="n"/>
      <c r="D30" s="70" t="n">
        <v>779.7585</v>
      </c>
      <c r="E30" s="243" t="n">
        <v>1598.8632</v>
      </c>
      <c r="F30" s="70" t="n">
        <v>1501.722</v>
      </c>
      <c r="G30" s="243" t="n">
        <v>1227.54</v>
      </c>
      <c r="I30" s="68" t="n">
        <v>1572.402</v>
      </c>
      <c r="J30" s="69" t="n">
        <v>0</v>
      </c>
    </row>
    <row r="31" ht="12.75" customHeight="1" s="408">
      <c r="A31" s="17" t="n">
        <v>1</v>
      </c>
      <c r="B31" s="402" t="inlineStr">
        <is>
          <t>&gt; 5 Jahre und &lt;= 10 Jahre</t>
        </is>
      </c>
      <c r="C31" s="403" t="n"/>
      <c r="D31" s="68" t="n">
        <v>4310.753900000001</v>
      </c>
      <c r="E31" s="69" t="n">
        <v>5939.696099999999</v>
      </c>
      <c r="F31" s="68" t="n">
        <v>2683.292</v>
      </c>
      <c r="G31" s="69" t="n">
        <v>6240.648</v>
      </c>
      <c r="I31" s="68" t="n">
        <v>4454.389099999999</v>
      </c>
      <c r="J31" s="69" t="n">
        <v>0</v>
      </c>
    </row>
    <row r="32" ht="12.75" customHeight="1" s="408">
      <c r="B32" s="402" t="inlineStr">
        <is>
          <t>&gt; 10 Jahre</t>
        </is>
      </c>
      <c r="C32" s="403" t="n"/>
      <c r="D32" s="68" t="n">
        <v>2424.9855</v>
      </c>
      <c r="E32" s="69" t="n">
        <v>7102.9623</v>
      </c>
      <c r="F32" s="68" t="n">
        <v>2479.1</v>
      </c>
      <c r="G32" s="69" t="n">
        <v>6850.377</v>
      </c>
      <c r="I32" s="68" t="n">
        <v>3061.1089</v>
      </c>
      <c r="J32" s="69" t="n">
        <v>0</v>
      </c>
    </row>
    <row r="33" ht="12.75" customHeight="1" s="408">
      <c r="A33" s="17" t="n">
        <v>2</v>
      </c>
    </row>
    <row r="34" ht="25.5" customHeight="1" s="408">
      <c r="A34" s="17" t="n">
        <v>3</v>
      </c>
    </row>
    <row r="35" ht="12.75" customHeight="1" s="408"/>
    <row r="36" ht="12.75" customHeight="1" s="408"/>
    <row r="37" ht="12.75" customHeight="1" s="408"/>
    <row r="38" ht="12.75" customHeight="1" s="408"/>
    <row r="39" s="408">
      <c r="B39" s="407" t="inlineStr">
        <is>
          <t>Informationen zur Verschiebung der Fälligkeit der Pfandbriefe</t>
        </is>
      </c>
    </row>
    <row r="40" ht="13.5" customHeight="1" s="408">
      <c r="B40" s="184" t="n"/>
      <c r="C40" s="185" t="n"/>
      <c r="D40" s="409">
        <f>AktQuartKurz&amp;" "&amp;AktJahr</f>
        <v/>
      </c>
      <c r="F40" s="411">
        <f>AktQuartKurz&amp;" "&amp;(AktJahr-1)&amp;"**"</f>
        <v/>
      </c>
    </row>
    <row r="41" ht="185.25" customHeight="1" s="408">
      <c r="B41" s="256" t="inlineStr">
        <is>
          <t>Voraussetzungen für die Verschiebung der Fälligkeit der Pfandbriefe</t>
        </is>
      </c>
      <c r="C41" s="228" t="inlineStr">
        <is>
          <t>(Mio. €)</t>
        </is>
      </c>
      <c r="D41"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41" s="462" t="n"/>
      <c r="F41" s="412" t="n"/>
      <c r="G41" s="462" t="n"/>
    </row>
    <row r="42" ht="382.5" customHeight="1" s="408">
      <c r="B42" s="256" t="inlineStr">
        <is>
          <t>Befugnisse des Sachwalters bei Verschiebung der Fälligkeit der Pfandbriefe</t>
        </is>
      </c>
      <c r="C42" s="412" t="n"/>
      <c r="D42"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42" s="462" t="n"/>
      <c r="F42" s="412" t="n"/>
      <c r="G42" s="462" t="n"/>
    </row>
    <row r="43" s="408"/>
    <row r="44" s="408"/>
    <row r="45" ht="28.5" customHeight="1" s="408">
      <c r="B45"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46" s="408">
      <c r="B46" s="406" t="inlineStr">
        <is>
          <t>** Die Vorjahresdaten werden gemäß § 55 PfandBG erst ab Q3 2023 veröffentlicht.</t>
        </is>
      </c>
    </row>
    <row r="47"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64" ht="13.5" customHeight="1" s="408" thickBot="1"/>
    <row r="65" ht="185.25" customHeight="1" s="408" thickBot="1"/>
    <row r="66" ht="382.5" customHeight="1" s="408" thickBot="1"/>
    <row r="69" ht="28.5" customHeight="1" s="408"/>
  </sheetData>
  <mergeCells count="53">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44:C44"/>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 ref="B39:G39"/>
    <mergeCell ref="D40:E40"/>
    <mergeCell ref="F40:G40"/>
    <mergeCell ref="D41:E41"/>
    <mergeCell ref="F41:G41"/>
    <mergeCell ref="D42:E42"/>
    <mergeCell ref="F42:G42"/>
    <mergeCell ref="B45:J45"/>
    <mergeCell ref="B46:J4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3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1.1034</v>
      </c>
      <c r="E9" s="78" t="n">
        <v>2.88</v>
      </c>
    </row>
    <row r="10" ht="12.75" customHeight="1" s="408">
      <c r="A10" s="17" t="n">
        <v>0</v>
      </c>
      <c r="B10" s="79" t="inlineStr">
        <is>
          <t>Mehr als 300 Tsd. € bis einschließlich 1 Mio. €</t>
        </is>
      </c>
      <c r="C10" s="79" t="n"/>
      <c r="D10" s="68" t="n">
        <v>24.1752</v>
      </c>
      <c r="E10" s="78" t="n">
        <v>23.06</v>
      </c>
    </row>
    <row r="11" ht="12.75" customHeight="1" s="408">
      <c r="A11" s="17" t="n"/>
      <c r="B11" s="79" t="inlineStr">
        <is>
          <t>Mehr als 1 Mio. € bis einschließlich 10 Mio. €</t>
        </is>
      </c>
      <c r="C11" s="79" t="n"/>
      <c r="D11" s="68" t="n">
        <v>1332.5809</v>
      </c>
      <c r="E11" s="78" t="n">
        <v>1420.469</v>
      </c>
    </row>
    <row r="12" ht="12.75" customHeight="1" s="408">
      <c r="A12" s="17" t="n">
        <v>0</v>
      </c>
      <c r="B12" s="79" t="inlineStr">
        <is>
          <t>Mehr als 10 Mio. €</t>
        </is>
      </c>
      <c r="C12" s="79" t="n"/>
      <c r="D12" s="68" t="n">
        <v>9383.632800000001</v>
      </c>
      <c r="E12" s="78" t="n">
        <v>9376.032999999999</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3782.463</v>
      </c>
      <c r="E21" s="69" t="n">
        <v>3607.835</v>
      </c>
    </row>
    <row r="22" ht="12.75" customHeight="1" s="408">
      <c r="A22" s="17" t="n">
        <v>1</v>
      </c>
      <c r="B22" s="79" t="inlineStr">
        <is>
          <t>Mehr als 10 Mio. € bis einschließlich 100 Mio. €</t>
        </is>
      </c>
      <c r="C22" s="79" t="n"/>
      <c r="D22" s="70" t="n">
        <v>6586.4403</v>
      </c>
      <c r="E22" s="81" t="n">
        <v>5982.566</v>
      </c>
    </row>
    <row r="23" ht="12.75" customHeight="1" s="408">
      <c r="A23" s="17" t="n">
        <v>1</v>
      </c>
      <c r="B23" s="79" t="inlineStr">
        <is>
          <t>Mehr als 100 Mio. €</t>
        </is>
      </c>
      <c r="C23" s="84" t="n"/>
      <c r="D23" s="85" t="n">
        <v>13551.5943</v>
      </c>
      <c r="E23" s="86" t="n">
        <v>12946.635</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row r="29" ht="12.75" customFormat="1" customHeight="1" s="414"/>
    <row r="30" ht="12.75" customHeight="1" s="408"/>
    <row r="31" ht="12.75" customHeight="1" s="408"/>
    <row r="32" ht="12.75" customHeight="1" s="408">
      <c r="B32" s="406">
        <f>IF(INT(AktJahrMonat)&gt;=201606,"","Hinweis: Die Größengruppen von Öffentlichen Pfandbriefen werden erst ab Q2 2015 erfasst.")</f>
        <v/>
      </c>
    </row>
    <row r="33" ht="12.75" customHeight="1" s="408">
      <c r="B33" s="406">
        <f>IF(INT(AktJahrMonat)&gt;201503,"","Hinweis: Die Größengruppen über 300 Tsd. € von Hypothekenpfandbriefen wurden ab Q2 2014 neu festgelegt; 
daher werden die Vorjahreszahlen für Hypothekenpfandbriefe nicht abgebildet.")</f>
        <v/>
      </c>
    </row>
    <row r="34" ht="12.75" customHeight="1" s="408"/>
    <row r="35" ht="12.75" customHeight="1" s="408"/>
    <row r="36" ht="12.75" customHeight="1" s="408"/>
    <row r="37" ht="12.75" customHeight="1" s="408"/>
    <row r="38" hidden="1" ht="12.75" customHeight="1" s="408"/>
    <row r="39" ht="12.75" customHeight="1" s="408"/>
    <row r="40" ht="12.75" customFormat="1" customHeight="1" s="414"/>
    <row r="41" ht="12.75" customFormat="1" customHeight="1" s="414"/>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idden="1" ht="12.75" customHeight="1" s="408"/>
    <row r="51" hidden="1" ht="12.75" customHeight="1" s="408"/>
    <row r="52" ht="12.75" customHeight="1" s="408"/>
    <row r="53" ht="20.1" customHeight="1" s="408"/>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46"/>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4.7682</v>
      </c>
      <c r="H16" s="108" t="n">
        <v>0</v>
      </c>
      <c r="I16" s="108" t="n">
        <v>1381.691</v>
      </c>
      <c r="J16" s="108" t="n">
        <v>0.1759</v>
      </c>
      <c r="K16" s="108" t="n">
        <v>33.3912</v>
      </c>
      <c r="L16" s="108">
        <f>SUM(M16:R16)</f>
        <v/>
      </c>
      <c r="M16" s="108" t="n">
        <v>4352.085800000001</v>
      </c>
      <c r="N16" s="108" t="n">
        <v>2091.8511</v>
      </c>
      <c r="O16" s="108" t="n">
        <v>107.3582</v>
      </c>
      <c r="P16" s="108" t="n">
        <v>2504.8966</v>
      </c>
      <c r="Q16" s="108" t="n">
        <v>265.2715</v>
      </c>
      <c r="R16" s="108" t="n">
        <v>0</v>
      </c>
      <c r="S16" s="109" t="n">
        <v>0</v>
      </c>
      <c r="T16" s="296" t="n">
        <v>0</v>
      </c>
    </row>
    <row r="17" ht="12.75" customHeight="1" s="408">
      <c r="C17" s="104" t="n"/>
      <c r="D17" s="284">
        <f>"Jahr "&amp;(AktJahr-1)</f>
        <v/>
      </c>
      <c r="E17" s="297">
        <f>F17+L17</f>
        <v/>
      </c>
      <c r="F17" s="110">
        <f>SUM(G17:K17)</f>
        <v/>
      </c>
      <c r="G17" s="110" t="n">
        <v>4.846</v>
      </c>
      <c r="H17" s="110" t="n">
        <v>0</v>
      </c>
      <c r="I17" s="110" t="n">
        <v>1411.882</v>
      </c>
      <c r="J17" s="110" t="n">
        <v>25.7</v>
      </c>
      <c r="K17" s="110" t="n">
        <v>9.871</v>
      </c>
      <c r="L17" s="110">
        <f>SUM(M17:R17)</f>
        <v/>
      </c>
      <c r="M17" s="110" t="n">
        <v>4472.996</v>
      </c>
      <c r="N17" s="110" t="n">
        <v>2369.24</v>
      </c>
      <c r="O17" s="110" t="n">
        <v>86.218</v>
      </c>
      <c r="P17" s="110" t="n">
        <v>2257.195</v>
      </c>
      <c r="Q17" s="110" t="n">
        <v>184.497</v>
      </c>
      <c r="R17" s="110" t="n">
        <v>0</v>
      </c>
      <c r="S17" s="111" t="n">
        <v>0</v>
      </c>
      <c r="T17" s="298" t="n">
        <v>0</v>
      </c>
    </row>
    <row r="18" ht="12.75" customHeight="1" s="408">
      <c r="B18" s="13" t="inlineStr">
        <is>
          <t>DE</t>
        </is>
      </c>
      <c r="C18" s="106" t="inlineStr">
        <is>
          <t>Deutschland</t>
        </is>
      </c>
      <c r="D18" s="283">
        <f>$D$16</f>
        <v/>
      </c>
      <c r="E18" s="295">
        <f>F18+L18</f>
        <v/>
      </c>
      <c r="F18" s="108">
        <f>SUM(G18:K18)</f>
        <v/>
      </c>
      <c r="G18" s="108" t="n">
        <v>0.0482</v>
      </c>
      <c r="H18" s="108" t="n">
        <v>0</v>
      </c>
      <c r="I18" s="108" t="n">
        <v>1381.691</v>
      </c>
      <c r="J18" s="108" t="n">
        <v>0.1759</v>
      </c>
      <c r="K18" s="108" t="n">
        <v>33.3912</v>
      </c>
      <c r="L18" s="108">
        <f>SUM(M18:R18)</f>
        <v/>
      </c>
      <c r="M18" s="108" t="n">
        <v>1633.0154</v>
      </c>
      <c r="N18" s="108" t="n">
        <v>1255.9125</v>
      </c>
      <c r="O18" s="108" t="n">
        <v>107.3582</v>
      </c>
      <c r="P18" s="108" t="n">
        <v>1376.5813</v>
      </c>
      <c r="Q18" s="108" t="n">
        <v>224.9581</v>
      </c>
      <c r="R18" s="108" t="n">
        <v>0</v>
      </c>
      <c r="S18" s="109" t="n">
        <v>0</v>
      </c>
      <c r="T18" s="296" t="n">
        <v>0</v>
      </c>
    </row>
    <row r="19" ht="12.75" customHeight="1" s="408">
      <c r="C19" s="104" t="n"/>
      <c r="D19" s="284">
        <f>$D$17</f>
        <v/>
      </c>
      <c r="E19" s="297">
        <f>F19+L19</f>
        <v/>
      </c>
      <c r="F19" s="110">
        <f>SUM(G19:K19)</f>
        <v/>
      </c>
      <c r="G19" s="110" t="n">
        <v>0.076</v>
      </c>
      <c r="H19" s="110" t="n">
        <v>0</v>
      </c>
      <c r="I19" s="110" t="n">
        <v>1411.882</v>
      </c>
      <c r="J19" s="110" t="n">
        <v>25.7</v>
      </c>
      <c r="K19" s="110" t="n">
        <v>9.871</v>
      </c>
      <c r="L19" s="110">
        <f>SUM(M19:R19)</f>
        <v/>
      </c>
      <c r="M19" s="110" t="n">
        <v>1897.907</v>
      </c>
      <c r="N19" s="110" t="n">
        <v>1390.38</v>
      </c>
      <c r="O19" s="110" t="n">
        <v>86.218</v>
      </c>
      <c r="P19" s="110" t="n">
        <v>1406.995</v>
      </c>
      <c r="Q19" s="110" t="n">
        <v>175.569</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133.8577</v>
      </c>
      <c r="N20" s="108" t="n">
        <v>6.96</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147.598</v>
      </c>
      <c r="N21" s="110" t="n">
        <v>6.96</v>
      </c>
      <c r="O21" s="110" t="n">
        <v>0</v>
      </c>
      <c r="P21" s="110" t="n">
        <v>0</v>
      </c>
      <c r="Q21" s="110" t="n">
        <v>0</v>
      </c>
      <c r="R21" s="110" t="n">
        <v>0</v>
      </c>
      <c r="S21" s="111" t="n">
        <v>0</v>
      </c>
      <c r="T21" s="298" t="n">
        <v>0</v>
      </c>
    </row>
    <row r="22" ht="13.5" customHeight="1" s="408">
      <c r="B22" s="13" t="inlineStr">
        <is>
          <t>FR</t>
        </is>
      </c>
      <c r="C22" s="106" t="inlineStr">
        <is>
          <t>Frankreich</t>
        </is>
      </c>
      <c r="D22" s="283">
        <f>$D$16</f>
        <v/>
      </c>
      <c r="E22" s="295">
        <f>F22+L22</f>
        <v/>
      </c>
      <c r="F22" s="108">
        <f>SUM(G22:K22)</f>
        <v/>
      </c>
      <c r="G22" s="108" t="n">
        <v>0</v>
      </c>
      <c r="H22" s="108" t="n">
        <v>0</v>
      </c>
      <c r="I22" s="108" t="n">
        <v>0</v>
      </c>
      <c r="J22" s="108" t="n">
        <v>0</v>
      </c>
      <c r="K22" s="108" t="n">
        <v>0</v>
      </c>
      <c r="L22" s="108">
        <f>SUM(M22:R22)</f>
        <v/>
      </c>
      <c r="M22" s="108" t="n">
        <v>1050.0698</v>
      </c>
      <c r="N22" s="108" t="n">
        <v>105.4867</v>
      </c>
      <c r="O22" s="108" t="n">
        <v>0</v>
      </c>
      <c r="P22" s="108" t="n">
        <v>143.5249</v>
      </c>
      <c r="Q22" s="108" t="n">
        <v>31.3856</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1051.781</v>
      </c>
      <c r="N23" s="110" t="n">
        <v>105.487</v>
      </c>
      <c r="O23" s="110" t="n">
        <v>0</v>
      </c>
      <c r="P23" s="110" t="n">
        <v>151.723</v>
      </c>
      <c r="Q23" s="110" t="n">
        <v>0</v>
      </c>
      <c r="R23" s="110" t="n">
        <v>0</v>
      </c>
      <c r="S23" s="111" t="n">
        <v>0</v>
      </c>
      <c r="T23" s="298" t="n">
        <v>0</v>
      </c>
    </row>
    <row r="24" ht="12.75" customHeight="1" s="408">
      <c r="B24" s="13" t="inlineStr">
        <is>
          <t>GB</t>
        </is>
      </c>
      <c r="C24" s="106" t="inlineStr">
        <is>
          <t>Großbritannien</t>
        </is>
      </c>
      <c r="D24" s="283">
        <f>$D$16</f>
        <v/>
      </c>
      <c r="E24" s="295">
        <f>F24+L24</f>
        <v/>
      </c>
      <c r="F24" s="108">
        <f>SUM(G24:K24)</f>
        <v/>
      </c>
      <c r="G24" s="108" t="n">
        <v>0</v>
      </c>
      <c r="H24" s="108" t="n">
        <v>0</v>
      </c>
      <c r="I24" s="108" t="n">
        <v>0</v>
      </c>
      <c r="J24" s="108" t="n">
        <v>0</v>
      </c>
      <c r="K24" s="108" t="n">
        <v>0</v>
      </c>
      <c r="L24" s="108">
        <f>SUM(M24:R24)</f>
        <v/>
      </c>
      <c r="M24" s="108" t="n">
        <v>97.71310000000001</v>
      </c>
      <c r="N24" s="108" t="n">
        <v>31.5968</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165.512</v>
      </c>
      <c r="N25" s="110" t="n">
        <v>175.631</v>
      </c>
      <c r="O25" s="110" t="n">
        <v>0</v>
      </c>
      <c r="P25" s="110" t="n">
        <v>0</v>
      </c>
      <c r="Q25" s="110" t="n">
        <v>0</v>
      </c>
      <c r="R25" s="110" t="n">
        <v>0</v>
      </c>
      <c r="S25" s="111" t="n">
        <v>0</v>
      </c>
      <c r="T25" s="298" t="n">
        <v>0</v>
      </c>
    </row>
    <row r="26" ht="12.75" customHeight="1" s="408">
      <c r="B26" s="13" t="inlineStr">
        <is>
          <t>IT</t>
        </is>
      </c>
      <c r="C26" s="106" t="inlineStr">
        <is>
          <t>Italien</t>
        </is>
      </c>
      <c r="D26" s="283">
        <f>$D$16</f>
        <v/>
      </c>
      <c r="E26" s="295">
        <f>F26+L26</f>
        <v/>
      </c>
      <c r="F26" s="108">
        <f>SUM(G26:K26)</f>
        <v/>
      </c>
      <c r="G26" s="108" t="n">
        <v>0</v>
      </c>
      <c r="H26" s="108" t="n">
        <v>0</v>
      </c>
      <c r="I26" s="108" t="n">
        <v>0</v>
      </c>
      <c r="J26" s="108" t="n">
        <v>0</v>
      </c>
      <c r="K26" s="108" t="n">
        <v>0</v>
      </c>
      <c r="L26" s="108">
        <f>SUM(M26:R26)</f>
        <v/>
      </c>
      <c r="M26" s="108" t="n">
        <v>316.891</v>
      </c>
      <c r="N26" s="108" t="n">
        <v>221.0504</v>
      </c>
      <c r="O26" s="108" t="n">
        <v>0</v>
      </c>
      <c r="P26" s="108" t="n">
        <v>86.39989999999999</v>
      </c>
      <c r="Q26" s="108" t="n">
        <v>8.9278</v>
      </c>
      <c r="R26" s="108" t="n">
        <v>0</v>
      </c>
      <c r="S26" s="109" t="n">
        <v>0</v>
      </c>
      <c r="T26" s="296" t="n">
        <v>0</v>
      </c>
    </row>
    <row r="27" ht="12.75" customHeight="1" s="408">
      <c r="B27" s="13" t="n"/>
      <c r="C27" s="104" t="n"/>
      <c r="D27" s="284">
        <f>$D$17</f>
        <v/>
      </c>
      <c r="E27" s="297">
        <f>F27+L27</f>
        <v/>
      </c>
      <c r="F27" s="110">
        <f>SUM(G27:K27)</f>
        <v/>
      </c>
      <c r="G27" s="110" t="n">
        <v>0</v>
      </c>
      <c r="H27" s="110" t="n">
        <v>0</v>
      </c>
      <c r="I27" s="110" t="n">
        <v>0</v>
      </c>
      <c r="J27" s="110" t="n">
        <v>0</v>
      </c>
      <c r="K27" s="110" t="n">
        <v>0</v>
      </c>
      <c r="L27" s="110">
        <f>SUM(M27:R27)</f>
        <v/>
      </c>
      <c r="M27" s="110" t="n">
        <v>197.678</v>
      </c>
      <c r="N27" s="110" t="n">
        <v>215.41</v>
      </c>
      <c r="O27" s="110" t="n">
        <v>0</v>
      </c>
      <c r="P27" s="110" t="n">
        <v>66.405</v>
      </c>
      <c r="Q27" s="110" t="n">
        <v>8.928000000000001</v>
      </c>
      <c r="R27" s="110" t="n">
        <v>0</v>
      </c>
      <c r="S27" s="111" t="n">
        <v>0</v>
      </c>
      <c r="T27" s="298" t="n">
        <v>0</v>
      </c>
    </row>
    <row r="28" ht="12.75" customHeight="1" s="408">
      <c r="B28" s="13" t="inlineStr">
        <is>
          <t>LU</t>
        </is>
      </c>
      <c r="C28" s="106" t="inlineStr">
        <is>
          <t>Luxemburg</t>
        </is>
      </c>
      <c r="D28" s="283">
        <f>$D$16</f>
        <v/>
      </c>
      <c r="E28" s="295">
        <f>F28+L28</f>
        <v/>
      </c>
      <c r="F28" s="108">
        <f>SUM(G28:K28)</f>
        <v/>
      </c>
      <c r="G28" s="108" t="n">
        <v>0</v>
      </c>
      <c r="H28" s="108" t="n">
        <v>0</v>
      </c>
      <c r="I28" s="108" t="n">
        <v>0</v>
      </c>
      <c r="J28" s="108" t="n">
        <v>0</v>
      </c>
      <c r="K28" s="108" t="n">
        <v>0</v>
      </c>
      <c r="L28" s="108">
        <f>SUM(M28:R28)</f>
        <v/>
      </c>
      <c r="M28" s="108" t="n">
        <v>30.4</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13</v>
      </c>
      <c r="N29" s="110" t="n">
        <v>0</v>
      </c>
      <c r="O29" s="110" t="n">
        <v>0</v>
      </c>
      <c r="P29" s="110" t="n">
        <v>0</v>
      </c>
      <c r="Q29" s="110" t="n">
        <v>0</v>
      </c>
      <c r="R29" s="110" t="n">
        <v>0</v>
      </c>
      <c r="S29" s="111" t="n">
        <v>0</v>
      </c>
      <c r="T29" s="298" t="n">
        <v>0</v>
      </c>
    </row>
    <row r="30" ht="12.75" customHeight="1" s="408">
      <c r="B30" s="13" t="inlineStr">
        <is>
          <t>NL</t>
        </is>
      </c>
      <c r="C30" s="106" t="inlineStr">
        <is>
          <t>Niederlande</t>
        </is>
      </c>
      <c r="D30" s="283">
        <f>$D$16</f>
        <v/>
      </c>
      <c r="E30" s="295">
        <f>F30+L30</f>
        <v/>
      </c>
      <c r="F30" s="108">
        <f>SUM(G30:K30)</f>
        <v/>
      </c>
      <c r="G30" s="108" t="n">
        <v>4.72</v>
      </c>
      <c r="H30" s="108" t="n">
        <v>0</v>
      </c>
      <c r="I30" s="108" t="n">
        <v>0</v>
      </c>
      <c r="J30" s="108" t="n">
        <v>0</v>
      </c>
      <c r="K30" s="108" t="n">
        <v>0</v>
      </c>
      <c r="L30" s="108">
        <f>SUM(M30:R30)</f>
        <v/>
      </c>
      <c r="M30" s="108" t="n">
        <v>465.6348</v>
      </c>
      <c r="N30" s="108" t="n">
        <v>24.5799</v>
      </c>
      <c r="O30" s="108" t="n">
        <v>0</v>
      </c>
      <c r="P30" s="108" t="n">
        <v>158.46</v>
      </c>
      <c r="Q30" s="108" t="n">
        <v>0</v>
      </c>
      <c r="R30" s="108" t="n">
        <v>0</v>
      </c>
      <c r="S30" s="109" t="n">
        <v>0</v>
      </c>
      <c r="T30" s="296" t="n">
        <v>0</v>
      </c>
    </row>
    <row r="31" ht="12.75" customHeight="1" s="408">
      <c r="C31" s="104" t="n"/>
      <c r="D31" s="284">
        <f>$D$17</f>
        <v/>
      </c>
      <c r="E31" s="297">
        <f>F31+L31</f>
        <v/>
      </c>
      <c r="F31" s="110">
        <f>SUM(G31:K31)</f>
        <v/>
      </c>
      <c r="G31" s="110" t="n">
        <v>4.77</v>
      </c>
      <c r="H31" s="110" t="n">
        <v>0</v>
      </c>
      <c r="I31" s="110" t="n">
        <v>0</v>
      </c>
      <c r="J31" s="110" t="n">
        <v>0</v>
      </c>
      <c r="K31" s="110" t="n">
        <v>0</v>
      </c>
      <c r="L31" s="110">
        <f>SUM(M31:R31)</f>
        <v/>
      </c>
      <c r="M31" s="110" t="n">
        <v>499.721</v>
      </c>
      <c r="N31" s="110" t="n">
        <v>24.58</v>
      </c>
      <c r="O31" s="110" t="n">
        <v>0</v>
      </c>
      <c r="P31" s="110" t="n">
        <v>201.78</v>
      </c>
      <c r="Q31" s="110" t="n">
        <v>0</v>
      </c>
      <c r="R31" s="110" t="n">
        <v>0</v>
      </c>
      <c r="S31" s="111" t="n">
        <v>0</v>
      </c>
      <c r="T31" s="298" t="n">
        <v>0</v>
      </c>
    </row>
    <row r="32" ht="12.75" customHeight="1" s="408">
      <c r="B32" s="13" t="inlineStr">
        <is>
          <t>AT</t>
        </is>
      </c>
      <c r="C32" s="106" t="inlineStr">
        <is>
          <t>Österreich</t>
        </is>
      </c>
      <c r="D32" s="283">
        <f>$D$16</f>
        <v/>
      </c>
      <c r="E32" s="295">
        <f>F32+L32</f>
        <v/>
      </c>
      <c r="F32" s="108">
        <f>SUM(G32:K32)</f>
        <v/>
      </c>
      <c r="G32" s="108" t="n">
        <v>0</v>
      </c>
      <c r="H32" s="108" t="n">
        <v>0</v>
      </c>
      <c r="I32" s="108" t="n">
        <v>0</v>
      </c>
      <c r="J32" s="108" t="n">
        <v>0</v>
      </c>
      <c r="K32" s="108" t="n">
        <v>0</v>
      </c>
      <c r="L32" s="108">
        <f>SUM(M32:R32)</f>
        <v/>
      </c>
      <c r="M32" s="108" t="n">
        <v>19.008</v>
      </c>
      <c r="N32" s="108" t="n">
        <v>37.2238</v>
      </c>
      <c r="O32" s="108" t="n">
        <v>0</v>
      </c>
      <c r="P32" s="108" t="n">
        <v>14.4948</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19.008</v>
      </c>
      <c r="N33" s="110" t="n">
        <v>51.824</v>
      </c>
      <c r="O33" s="110" t="n">
        <v>0</v>
      </c>
      <c r="P33" s="110" t="n">
        <v>0</v>
      </c>
      <c r="Q33" s="110" t="n">
        <v>0</v>
      </c>
      <c r="R33" s="110" t="n">
        <v>0</v>
      </c>
      <c r="S33" s="111" t="n">
        <v>0</v>
      </c>
      <c r="T33" s="298" t="n">
        <v>0</v>
      </c>
    </row>
    <row r="34" ht="12.75" customHeight="1" s="408">
      <c r="B34" s="13" t="inlineStr">
        <is>
          <t>PL</t>
        </is>
      </c>
      <c r="C34" s="106" t="inlineStr">
        <is>
          <t>Polen</t>
        </is>
      </c>
      <c r="D34" s="283">
        <f>$D$16</f>
        <v/>
      </c>
      <c r="E34" s="295">
        <f>F34+L34</f>
        <v/>
      </c>
      <c r="F34" s="108">
        <f>SUM(G34:K34)</f>
        <v/>
      </c>
      <c r="G34" s="108" t="n">
        <v>0</v>
      </c>
      <c r="H34" s="108" t="n">
        <v>0</v>
      </c>
      <c r="I34" s="108" t="n">
        <v>0</v>
      </c>
      <c r="J34" s="108" t="n">
        <v>0</v>
      </c>
      <c r="K34" s="108" t="n">
        <v>0</v>
      </c>
      <c r="L34" s="108">
        <f>SUM(M34:R34)</f>
        <v/>
      </c>
      <c r="M34" s="108" t="n">
        <v>160.12</v>
      </c>
      <c r="N34" s="108" t="n">
        <v>162.7452</v>
      </c>
      <c r="O34" s="108" t="n">
        <v>0</v>
      </c>
      <c r="P34" s="108" t="n">
        <v>262.7699</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130.12</v>
      </c>
      <c r="N35" s="110" t="n">
        <v>160.436</v>
      </c>
      <c r="O35" s="110" t="n">
        <v>0</v>
      </c>
      <c r="P35" s="110" t="n">
        <v>236.55</v>
      </c>
      <c r="Q35" s="110" t="n">
        <v>0</v>
      </c>
      <c r="R35" s="110" t="n">
        <v>0</v>
      </c>
      <c r="S35" s="111" t="n">
        <v>0</v>
      </c>
      <c r="T35" s="298" t="n">
        <v>0</v>
      </c>
    </row>
    <row r="36" ht="12.75" customHeight="1" s="408">
      <c r="B36" s="13" t="inlineStr">
        <is>
          <t>SK</t>
        </is>
      </c>
      <c r="C36" s="106" t="inlineStr">
        <is>
          <t>Slowakei</t>
        </is>
      </c>
      <c r="D36" s="283">
        <f>$D$16</f>
        <v/>
      </c>
      <c r="E36" s="295">
        <f>F36+L36</f>
        <v/>
      </c>
      <c r="F36" s="108">
        <f>SUM(G36:K36)</f>
        <v/>
      </c>
      <c r="G36" s="108" t="n">
        <v>0</v>
      </c>
      <c r="H36" s="108" t="n">
        <v>0</v>
      </c>
      <c r="I36" s="108" t="n">
        <v>0</v>
      </c>
      <c r="J36" s="108" t="n">
        <v>0</v>
      </c>
      <c r="K36" s="108" t="n">
        <v>0</v>
      </c>
      <c r="L36" s="108">
        <f>SUM(M36:R36)</f>
        <v/>
      </c>
      <c r="M36" s="108" t="n">
        <v>0</v>
      </c>
      <c r="N36" s="108" t="n">
        <v>2.2907</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2.722</v>
      </c>
      <c r="O37" s="110" t="n">
        <v>0</v>
      </c>
      <c r="P37" s="110" t="n">
        <v>0</v>
      </c>
      <c r="Q37" s="110" t="n">
        <v>0</v>
      </c>
      <c r="R37" s="110" t="n">
        <v>0</v>
      </c>
      <c r="S37" s="111" t="n">
        <v>0</v>
      </c>
      <c r="T37" s="298" t="n">
        <v>0</v>
      </c>
    </row>
    <row r="38" ht="12.75" customHeight="1" s="408">
      <c r="B38" s="13" t="inlineStr">
        <is>
          <t>ES</t>
        </is>
      </c>
      <c r="C38" s="106" t="inlineStr">
        <is>
          <t>Spanien</t>
        </is>
      </c>
      <c r="D38" s="283">
        <f>$D$16</f>
        <v/>
      </c>
      <c r="E38" s="295">
        <f>F38+L38</f>
        <v/>
      </c>
      <c r="F38" s="108">
        <f>SUM(G38:K38)</f>
        <v/>
      </c>
      <c r="G38" s="108" t="n">
        <v>0</v>
      </c>
      <c r="H38" s="108" t="n">
        <v>0</v>
      </c>
      <c r="I38" s="108" t="n">
        <v>0</v>
      </c>
      <c r="J38" s="108" t="n">
        <v>0</v>
      </c>
      <c r="K38" s="108" t="n">
        <v>0</v>
      </c>
      <c r="L38" s="108">
        <f>SUM(M38:R38)</f>
        <v/>
      </c>
      <c r="M38" s="108" t="n">
        <v>0</v>
      </c>
      <c r="N38" s="108" t="n">
        <v>74.64</v>
      </c>
      <c r="O38" s="108" t="n">
        <v>0</v>
      </c>
      <c r="P38" s="108" t="n">
        <v>0</v>
      </c>
      <c r="Q38" s="108" t="n">
        <v>0</v>
      </c>
      <c r="R38" s="108" t="n">
        <v>0</v>
      </c>
      <c r="S38" s="109" t="n">
        <v>0</v>
      </c>
      <c r="T38" s="296" t="n">
        <v>0</v>
      </c>
    </row>
    <row r="39" ht="12.75" customHeight="1" s="408">
      <c r="C39" s="104" t="n"/>
      <c r="D39" s="284">
        <f>$D$17</f>
        <v/>
      </c>
      <c r="E39" s="297">
        <f>F39+L39</f>
        <v/>
      </c>
      <c r="F39" s="110">
        <f>SUM(G39:K39)</f>
        <v/>
      </c>
      <c r="G39" s="110" t="n">
        <v>0</v>
      </c>
      <c r="H39" s="110" t="n">
        <v>0</v>
      </c>
      <c r="I39" s="110" t="n">
        <v>0</v>
      </c>
      <c r="J39" s="110" t="n">
        <v>0</v>
      </c>
      <c r="K39" s="110" t="n">
        <v>0</v>
      </c>
      <c r="L39" s="110">
        <f>SUM(M39:R39)</f>
        <v/>
      </c>
      <c r="M39" s="110" t="n">
        <v>0</v>
      </c>
      <c r="N39" s="110" t="n">
        <v>98.76600000000001</v>
      </c>
      <c r="O39" s="110" t="n">
        <v>0</v>
      </c>
      <c r="P39" s="110" t="n">
        <v>0</v>
      </c>
      <c r="Q39" s="110" t="n">
        <v>0</v>
      </c>
      <c r="R39" s="110" t="n">
        <v>0</v>
      </c>
      <c r="S39" s="111" t="n">
        <v>0</v>
      </c>
      <c r="T39" s="298" t="n">
        <v>0</v>
      </c>
    </row>
    <row r="40" ht="12.75" customHeight="1" s="408">
      <c r="B40" s="13" t="inlineStr">
        <is>
          <t>CZ</t>
        </is>
      </c>
      <c r="C40" s="106" t="inlineStr">
        <is>
          <t>Tschechien</t>
        </is>
      </c>
      <c r="D40" s="283">
        <f>$D$16</f>
        <v/>
      </c>
      <c r="E40" s="295">
        <f>F40+L40</f>
        <v/>
      </c>
      <c r="F40" s="108">
        <f>SUM(G40:K40)</f>
        <v/>
      </c>
      <c r="G40" s="108" t="n">
        <v>0</v>
      </c>
      <c r="H40" s="108" t="n">
        <v>0</v>
      </c>
      <c r="I40" s="108" t="n">
        <v>0</v>
      </c>
      <c r="J40" s="108" t="n">
        <v>0</v>
      </c>
      <c r="K40" s="108" t="n">
        <v>0</v>
      </c>
      <c r="L40" s="108">
        <f>SUM(M40:R40)</f>
        <v/>
      </c>
      <c r="M40" s="108" t="n">
        <v>124.055</v>
      </c>
      <c r="N40" s="108" t="n">
        <v>35.136</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108.52</v>
      </c>
      <c r="N41" s="110" t="n">
        <v>35.577</v>
      </c>
      <c r="O41" s="110" t="n">
        <v>0</v>
      </c>
      <c r="P41" s="110" t="n">
        <v>0</v>
      </c>
      <c r="Q41" s="110" t="n">
        <v>0</v>
      </c>
      <c r="R41" s="110" t="n">
        <v>0</v>
      </c>
      <c r="S41" s="111" t="n">
        <v>0</v>
      </c>
      <c r="T41" s="298" t="n">
        <v>0</v>
      </c>
    </row>
    <row r="42" ht="12.75" customHeight="1" s="408">
      <c r="B42" s="13" t="inlineStr">
        <is>
          <t>CH</t>
        </is>
      </c>
      <c r="C42" s="106" t="inlineStr">
        <is>
          <t>Schweiz</t>
        </is>
      </c>
      <c r="D42" s="283">
        <f>$D$16</f>
        <v/>
      </c>
      <c r="E42" s="295">
        <f>F42+L42</f>
        <v/>
      </c>
      <c r="F42" s="108">
        <f>SUM(G42:K42)</f>
        <v/>
      </c>
      <c r="G42" s="108" t="n">
        <v>0</v>
      </c>
      <c r="H42" s="108" t="n">
        <v>0</v>
      </c>
      <c r="I42" s="108" t="n">
        <v>0</v>
      </c>
      <c r="J42" s="108" t="n">
        <v>0</v>
      </c>
      <c r="K42" s="108" t="n">
        <v>0</v>
      </c>
      <c r="L42" s="108">
        <f>SUM(M42:R42)</f>
        <v/>
      </c>
      <c r="M42" s="108" t="n">
        <v>0</v>
      </c>
      <c r="N42" s="108" t="n">
        <v>22.8114</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20.139</v>
      </c>
      <c r="O43" s="110" t="n">
        <v>0</v>
      </c>
      <c r="P43" s="110" t="n">
        <v>0</v>
      </c>
      <c r="Q43" s="110" t="n">
        <v>0</v>
      </c>
      <c r="R43" s="110" t="n">
        <v>0</v>
      </c>
      <c r="S43" s="111" t="n">
        <v>0</v>
      </c>
      <c r="T43" s="298" t="n">
        <v>0</v>
      </c>
    </row>
    <row r="44" ht="12.75" customHeight="1" s="408">
      <c r="B44" s="13" t="inlineStr">
        <is>
          <t>US</t>
        </is>
      </c>
      <c r="C44" s="106" t="inlineStr">
        <is>
          <t>USA</t>
        </is>
      </c>
      <c r="D44" s="283">
        <f>$D$16</f>
        <v/>
      </c>
      <c r="E44" s="295">
        <f>F44+L44</f>
        <v/>
      </c>
      <c r="F44" s="108">
        <f>SUM(G44:K44)</f>
        <v/>
      </c>
      <c r="G44" s="108" t="n">
        <v>0</v>
      </c>
      <c r="H44" s="108" t="n">
        <v>0</v>
      </c>
      <c r="I44" s="108" t="n">
        <v>0</v>
      </c>
      <c r="J44" s="108" t="n">
        <v>0</v>
      </c>
      <c r="K44" s="108" t="n">
        <v>0</v>
      </c>
      <c r="L44" s="108">
        <f>SUM(M44:R44)</f>
        <v/>
      </c>
      <c r="M44" s="108" t="n">
        <v>321.321</v>
      </c>
      <c r="N44" s="108" t="n">
        <v>111.4177</v>
      </c>
      <c r="O44" s="108" t="n">
        <v>0</v>
      </c>
      <c r="P44" s="108" t="n">
        <v>462.6658</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242.151</v>
      </c>
      <c r="N45" s="110" t="n">
        <v>81.328</v>
      </c>
      <c r="O45" s="110" t="n">
        <v>0</v>
      </c>
      <c r="P45" s="110" t="n">
        <v>193.742</v>
      </c>
      <c r="Q45" s="110" t="n">
        <v>0</v>
      </c>
      <c r="R45" s="110" t="n">
        <v>0</v>
      </c>
      <c r="S45" s="111" t="n">
        <v>0</v>
      </c>
      <c r="T45" s="298" t="n">
        <v>0</v>
      </c>
    </row>
    <row r="46" ht="12.75" customHeight="1" s="408">
      <c r="C46" s="58">
        <f>IF(INT(AktJahrMonat)&gt;201503,"","Hinweis: Der Gesamtbetrag der Forderungen, sofern der rückständige Betrag &gt;= 5 % der Forderung beträgt, wird erst ab Q2 2014 erfasst; für die vorausgehenden Quartale liegen bislang keine geeigneten Daten vor.")</f>
        <v/>
      </c>
    </row>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12.75" customHeight="1" s="408"/>
    <row r="92" ht="12.75" customHeight="1" s="408"/>
    <row r="93" ht="12.75" customHeight="1" s="408"/>
    <row r="94" ht="20.1" customHeight="1" s="408"/>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44"/>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1755.0486</v>
      </c>
      <c r="G12" s="145" t="n">
        <v>52.6733</v>
      </c>
      <c r="H12" s="108" t="n">
        <v>3124.927</v>
      </c>
      <c r="I12" s="108" t="n">
        <v>10156.0202</v>
      </c>
      <c r="J12" s="109" t="n">
        <v>1732.0735</v>
      </c>
      <c r="K12" s="145" t="n">
        <v>1800.0486</v>
      </c>
      <c r="L12" s="108" t="n">
        <v>6473.365400000001</v>
      </c>
      <c r="M12" s="108" t="n">
        <v>354.3029</v>
      </c>
      <c r="N12" s="296" t="n">
        <v>227.0856</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1878.668</v>
      </c>
      <c r="G13" s="149" t="n">
        <v>56.216</v>
      </c>
      <c r="H13" s="150" t="n">
        <v>2476.058</v>
      </c>
      <c r="I13" s="150" t="n">
        <v>9753.728999999999</v>
      </c>
      <c r="J13" s="151" t="n">
        <v>1482.379</v>
      </c>
      <c r="K13" s="149" t="n">
        <v>1745.572</v>
      </c>
      <c r="L13" s="150" t="n">
        <v>6429.239</v>
      </c>
      <c r="M13" s="150" t="n">
        <v>422.021</v>
      </c>
      <c r="N13" s="316" t="n">
        <v>171.825</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1104.7853</v>
      </c>
      <c r="G14" s="145" t="n">
        <v>52.6733</v>
      </c>
      <c r="H14" s="108" t="n">
        <v>3107.9395</v>
      </c>
      <c r="I14" s="108" t="n">
        <v>9524.921400000001</v>
      </c>
      <c r="J14" s="109" t="n">
        <v>1642.1692</v>
      </c>
      <c r="K14" s="145" t="n">
        <v>1104.7853</v>
      </c>
      <c r="L14" s="108" t="n">
        <v>6373.365400000001</v>
      </c>
      <c r="M14" s="108" t="n">
        <v>354.3029</v>
      </c>
      <c r="N14" s="296" t="n">
        <v>227.0856</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1282.567</v>
      </c>
      <c r="G15" s="149" t="n">
        <v>56.216</v>
      </c>
      <c r="H15" s="150" t="n">
        <v>2416.058</v>
      </c>
      <c r="I15" s="150" t="n">
        <v>9141.299000000001</v>
      </c>
      <c r="J15" s="151" t="n">
        <v>1402.726</v>
      </c>
      <c r="K15" s="149" t="n">
        <v>1282.567</v>
      </c>
      <c r="L15" s="150" t="n">
        <v>6285.213</v>
      </c>
      <c r="M15" s="150" t="n">
        <v>392.951</v>
      </c>
      <c r="N15" s="316" t="n">
        <v>171.825</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25.1058</v>
      </c>
      <c r="G16" s="145" t="n">
        <v>0</v>
      </c>
      <c r="H16" s="108" t="n">
        <v>0</v>
      </c>
      <c r="I16" s="108" t="n">
        <v>0</v>
      </c>
      <c r="J16" s="109" t="n">
        <v>0</v>
      </c>
      <c r="K16" s="145" t="n">
        <v>25.1058</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32.279</v>
      </c>
      <c r="G17" s="149" t="n">
        <v>0</v>
      </c>
      <c r="H17" s="150" t="n">
        <v>0</v>
      </c>
      <c r="I17" s="150" t="n">
        <v>0</v>
      </c>
      <c r="J17" s="151" t="n">
        <v>0</v>
      </c>
      <c r="K17" s="149" t="n">
        <v>0</v>
      </c>
      <c r="L17" s="150" t="n">
        <v>32.279</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DK</t>
        </is>
      </c>
      <c r="C18" s="106" t="inlineStr">
        <is>
          <t>Dänemark</t>
        </is>
      </c>
      <c r="D18" s="107">
        <f>$D$12</f>
        <v/>
      </c>
      <c r="E18" s="314">
        <f>SUM(G18:N18)</f>
        <v/>
      </c>
      <c r="F18" s="81" t="n">
        <v>22.2301</v>
      </c>
      <c r="G18" s="145" t="n">
        <v>0</v>
      </c>
      <c r="H18" s="108" t="n">
        <v>0</v>
      </c>
      <c r="I18" s="108" t="n">
        <v>0</v>
      </c>
      <c r="J18" s="109" t="n">
        <v>0</v>
      </c>
      <c r="K18" s="145" t="n">
        <v>22.2301</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80" t="n"/>
      <c r="D19" s="79">
        <f>$D$13</f>
        <v/>
      </c>
      <c r="E19" s="315">
        <f>SUM(G19:N19)</f>
        <v/>
      </c>
      <c r="F19" s="81" t="n">
        <v>29.07</v>
      </c>
      <c r="G19" s="149" t="n">
        <v>0</v>
      </c>
      <c r="H19" s="150" t="n">
        <v>0</v>
      </c>
      <c r="I19" s="150" t="n">
        <v>0</v>
      </c>
      <c r="J19" s="151" t="n">
        <v>0</v>
      </c>
      <c r="K19" s="149" t="n">
        <v>0</v>
      </c>
      <c r="L19" s="150" t="n">
        <v>0</v>
      </c>
      <c r="M19" s="150" t="n">
        <v>29.07</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FI</t>
        </is>
      </c>
      <c r="C20" s="106" t="inlineStr">
        <is>
          <t>Finnland</t>
        </is>
      </c>
      <c r="D20" s="107">
        <f>$D$12</f>
        <v/>
      </c>
      <c r="E20" s="314">
        <f>SUM(G20:N20)</f>
        <v/>
      </c>
      <c r="F20" s="81" t="n">
        <v>33.5378</v>
      </c>
      <c r="G20" s="145" t="n">
        <v>0</v>
      </c>
      <c r="H20" s="108" t="n">
        <v>0</v>
      </c>
      <c r="I20" s="108" t="n">
        <v>0</v>
      </c>
      <c r="J20" s="109" t="n">
        <v>0</v>
      </c>
      <c r="K20" s="145" t="n">
        <v>33.5378</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79"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t="inlineStr">
        <is>
          <t>FR</t>
        </is>
      </c>
      <c r="C22" s="106" t="inlineStr">
        <is>
          <t>Frankreich</t>
        </is>
      </c>
      <c r="D22" s="107">
        <f>$D$12</f>
        <v/>
      </c>
      <c r="E22" s="314">
        <f>SUM(G22:N22)</f>
        <v/>
      </c>
      <c r="F22" s="81" t="n">
        <v>166.9206</v>
      </c>
      <c r="G22" s="145" t="n">
        <v>0</v>
      </c>
      <c r="H22" s="108" t="n">
        <v>0</v>
      </c>
      <c r="I22" s="108" t="n">
        <v>0</v>
      </c>
      <c r="J22" s="109" t="n">
        <v>0</v>
      </c>
      <c r="K22" s="145" t="n">
        <v>166.9206</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210.391</v>
      </c>
      <c r="G23" s="149" t="n">
        <v>0</v>
      </c>
      <c r="H23" s="150" t="n">
        <v>0</v>
      </c>
      <c r="I23" s="150" t="n">
        <v>0</v>
      </c>
      <c r="J23" s="151" t="n">
        <v>0</v>
      </c>
      <c r="K23" s="149" t="n">
        <v>210.391</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t="inlineStr">
        <is>
          <t>GB</t>
        </is>
      </c>
      <c r="C24" s="106" t="inlineStr">
        <is>
          <t>Großbritannien</t>
        </is>
      </c>
      <c r="D24" s="107">
        <f>$D$12</f>
        <v/>
      </c>
      <c r="E24" s="314">
        <f>SUM(G24:N24)</f>
        <v/>
      </c>
      <c r="F24" s="81" t="n">
        <v>58.4302</v>
      </c>
      <c r="G24" s="145" t="n">
        <v>0</v>
      </c>
      <c r="H24" s="108" t="n">
        <v>16.9875</v>
      </c>
      <c r="I24" s="108" t="n">
        <v>550.0566</v>
      </c>
      <c r="J24" s="109" t="n">
        <v>0</v>
      </c>
      <c r="K24" s="145" t="n">
        <v>58.4302</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89.23699999999999</v>
      </c>
      <c r="G25" s="149" t="n">
        <v>0</v>
      </c>
      <c r="H25" s="150" t="n">
        <v>0</v>
      </c>
      <c r="I25" s="150" t="n">
        <v>581.851</v>
      </c>
      <c r="J25" s="151" t="n">
        <v>0</v>
      </c>
      <c r="K25" s="149" t="n">
        <v>89.23699999999999</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NL</t>
        </is>
      </c>
      <c r="C26" s="106" t="inlineStr">
        <is>
          <t>Niederlande</t>
        </is>
      </c>
      <c r="D26" s="107">
        <f>$D$12</f>
        <v/>
      </c>
      <c r="E26" s="314">
        <f>SUM(G26:N26)</f>
        <v/>
      </c>
      <c r="F26" s="81" t="n">
        <v>39.0337</v>
      </c>
      <c r="G26" s="145" t="n">
        <v>0</v>
      </c>
      <c r="H26" s="108" t="n">
        <v>0</v>
      </c>
      <c r="I26" s="108" t="n">
        <v>0</v>
      </c>
      <c r="J26" s="109" t="n">
        <v>0</v>
      </c>
      <c r="K26" s="145" t="n">
        <v>39.0337</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17.289</v>
      </c>
      <c r="G27" s="149" t="n">
        <v>0</v>
      </c>
      <c r="H27" s="150" t="n">
        <v>0</v>
      </c>
      <c r="I27" s="150" t="n">
        <v>0</v>
      </c>
      <c r="J27" s="151" t="n">
        <v>0</v>
      </c>
      <c r="K27" s="149" t="n">
        <v>17.289</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AT</t>
        </is>
      </c>
      <c r="C28" s="106" t="inlineStr">
        <is>
          <t>Österreich</t>
        </is>
      </c>
      <c r="D28" s="107">
        <f>$D$12</f>
        <v/>
      </c>
      <c r="E28" s="314">
        <f>SUM(G28:N28)</f>
        <v/>
      </c>
      <c r="F28" s="81" t="n">
        <v>12.7207</v>
      </c>
      <c r="G28" s="145" t="n">
        <v>0</v>
      </c>
      <c r="H28" s="108" t="n">
        <v>0</v>
      </c>
      <c r="I28" s="108" t="n">
        <v>73.20699999999999</v>
      </c>
      <c r="J28" s="109" t="n">
        <v>0</v>
      </c>
      <c r="K28" s="145" t="n">
        <v>12.7207</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14.678</v>
      </c>
      <c r="G29" s="149" t="n">
        <v>0</v>
      </c>
      <c r="H29" s="150" t="n">
        <v>60</v>
      </c>
      <c r="I29" s="150" t="n">
        <v>12.41</v>
      </c>
      <c r="J29" s="151" t="n">
        <v>0</v>
      </c>
      <c r="K29" s="149" t="n">
        <v>14.678</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SE</t>
        </is>
      </c>
      <c r="C30" s="106" t="inlineStr">
        <is>
          <t>Schweden</t>
        </is>
      </c>
      <c r="D30" s="107">
        <f>$D$12</f>
        <v/>
      </c>
      <c r="E30" s="314">
        <f>SUM(G30:N30)</f>
        <v/>
      </c>
      <c r="F30" s="81" t="n">
        <v>4.2156</v>
      </c>
      <c r="G30" s="145" t="n">
        <v>0</v>
      </c>
      <c r="H30" s="108" t="n">
        <v>0</v>
      </c>
      <c r="I30" s="108" t="n">
        <v>0</v>
      </c>
      <c r="J30" s="109" t="n">
        <v>0</v>
      </c>
      <c r="K30" s="145" t="n">
        <v>4.2156</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HU</t>
        </is>
      </c>
      <c r="C32" s="106" t="inlineStr">
        <is>
          <t>Ungarn</t>
        </is>
      </c>
      <c r="D32" s="107">
        <f>$D$12</f>
        <v/>
      </c>
      <c r="E32" s="314">
        <f>SUM(G32:N32)</f>
        <v/>
      </c>
      <c r="F32" s="81" t="n">
        <v>0</v>
      </c>
      <c r="G32" s="145" t="n">
        <v>0</v>
      </c>
      <c r="H32" s="108" t="n">
        <v>0</v>
      </c>
      <c r="I32" s="108" t="n">
        <v>0</v>
      </c>
      <c r="J32" s="109" t="n">
        <v>0</v>
      </c>
      <c r="K32" s="145" t="n">
        <v>45</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40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CH</t>
        </is>
      </c>
      <c r="C34" s="106" t="inlineStr">
        <is>
          <t>Schweiz</t>
        </is>
      </c>
      <c r="D34" s="107">
        <f>$D$12</f>
        <v/>
      </c>
      <c r="E34" s="314">
        <f>SUM(G34:N34)</f>
        <v/>
      </c>
      <c r="F34" s="81" t="n">
        <v>108.0197</v>
      </c>
      <c r="G34" s="145" t="n">
        <v>0</v>
      </c>
      <c r="H34" s="108" t="n">
        <v>0</v>
      </c>
      <c r="I34" s="108" t="n">
        <v>0</v>
      </c>
      <c r="J34" s="109" t="n">
        <v>0</v>
      </c>
      <c r="K34" s="145" t="n">
        <v>108.0197</v>
      </c>
      <c r="L34" s="108" t="n">
        <v>100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111.747</v>
      </c>
      <c r="G35" s="149" t="n">
        <v>0</v>
      </c>
      <c r="H35" s="150" t="n">
        <v>0</v>
      </c>
      <c r="I35" s="150" t="n">
        <v>0</v>
      </c>
      <c r="J35" s="151" t="n">
        <v>0</v>
      </c>
      <c r="K35" s="149" t="n">
        <v>0</v>
      </c>
      <c r="L35" s="150" t="n">
        <v>111.747</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CA</t>
        </is>
      </c>
      <c r="C36" s="106" t="inlineStr">
        <is>
          <t>Kanada</t>
        </is>
      </c>
      <c r="D36" s="107">
        <f>$D$12</f>
        <v/>
      </c>
      <c r="E36" s="314">
        <f>SUM(G36:N36)</f>
        <v/>
      </c>
      <c r="F36" s="81" t="n">
        <v>0</v>
      </c>
      <c r="G36" s="145" t="n">
        <v>0</v>
      </c>
      <c r="H36" s="108" t="n">
        <v>0</v>
      </c>
      <c r="I36" s="108" t="n">
        <v>7.835199999999999</v>
      </c>
      <c r="J36" s="109" t="n">
        <v>0</v>
      </c>
      <c r="K36" s="145" t="n">
        <v>0</v>
      </c>
      <c r="L36" s="108" t="n">
        <v>0</v>
      </c>
      <c r="M36" s="108" t="n">
        <v>0</v>
      </c>
      <c r="N36" s="296" t="n">
        <v>0</v>
      </c>
      <c r="O36" s="281">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315">
        <f>SUM(G37:N37)</f>
        <v/>
      </c>
      <c r="F37" s="81" t="n">
        <v>0</v>
      </c>
      <c r="G37" s="149" t="n">
        <v>0</v>
      </c>
      <c r="H37" s="150" t="n">
        <v>0</v>
      </c>
      <c r="I37" s="150" t="n">
        <v>18.169</v>
      </c>
      <c r="J37" s="151" t="n">
        <v>0</v>
      </c>
      <c r="K37" s="149" t="n">
        <v>0</v>
      </c>
      <c r="L37" s="150" t="n">
        <v>0</v>
      </c>
      <c r="M37" s="150" t="n">
        <v>0</v>
      </c>
      <c r="N37" s="316" t="n">
        <v>0</v>
      </c>
      <c r="O37" s="306">
        <f>SUM(P37:S37)</f>
        <v/>
      </c>
      <c r="P37" s="150" t="n">
        <v>0</v>
      </c>
      <c r="Q37" s="150" t="n">
        <v>0</v>
      </c>
      <c r="R37" s="150" t="n">
        <v>0</v>
      </c>
      <c r="S37" s="153" t="n">
        <v>0</v>
      </c>
      <c r="T37" s="152">
        <f>SUM(U37:X37)</f>
        <v/>
      </c>
      <c r="U37" s="150" t="n">
        <v>0</v>
      </c>
      <c r="V37" s="150" t="n">
        <v>0</v>
      </c>
      <c r="W37" s="150" t="n">
        <v>0</v>
      </c>
      <c r="X37" s="153" t="n">
        <v>0</v>
      </c>
    </row>
    <row r="38" ht="12.75" customHeight="1" s="408">
      <c r="B38" t="inlineStr">
        <is>
          <t>US</t>
        </is>
      </c>
      <c r="C38" s="106" t="inlineStr">
        <is>
          <t>USA</t>
        </is>
      </c>
      <c r="D38" s="107">
        <f>$D$12</f>
        <v/>
      </c>
      <c r="E38" s="314">
        <f>SUM(G38:N38)</f>
        <v/>
      </c>
      <c r="F38" s="81" t="n">
        <v>180.0491</v>
      </c>
      <c r="G38" s="145" t="n">
        <v>0</v>
      </c>
      <c r="H38" s="108" t="n">
        <v>0</v>
      </c>
      <c r="I38" s="108" t="n">
        <v>0</v>
      </c>
      <c r="J38" s="109" t="n">
        <v>0</v>
      </c>
      <c r="K38" s="145" t="n">
        <v>180.0491</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91.41</v>
      </c>
      <c r="G39" s="149" t="n">
        <v>0</v>
      </c>
      <c r="H39" s="150" t="n">
        <v>0</v>
      </c>
      <c r="I39" s="150" t="n">
        <v>0</v>
      </c>
      <c r="J39" s="151" t="n">
        <v>0</v>
      </c>
      <c r="K39" s="149" t="n">
        <v>91.41</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$i</t>
        </is>
      </c>
      <c r="C40" s="106" t="inlineStr">
        <is>
          <t>EU-Institutionen</t>
        </is>
      </c>
      <c r="D40" s="107">
        <f>$D$12</f>
        <v/>
      </c>
      <c r="E40" s="314">
        <f>SUM(G40:N40)</f>
        <v/>
      </c>
      <c r="F40" s="81" t="n">
        <v>0</v>
      </c>
      <c r="G40" s="145" t="n">
        <v>0</v>
      </c>
      <c r="H40" s="108" t="n">
        <v>0</v>
      </c>
      <c r="I40" s="108" t="n">
        <v>0</v>
      </c>
      <c r="J40" s="109" t="n">
        <v>89.90430000000001</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79.65300000000001</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C42" s="58">
        <f>IF(INT(AktJahrMonat)&gt;201503,"","Hinweis: Der Gesamtbetrag der Forderungen, sofern der rückständige Betrag &gt;= 5 % der Forderung beträgt, wird erst ab Q2 2014 erfasst; für die vorausgehenden Quartale liegen bislang keine geeigneten Daten vor.")</f>
        <v/>
      </c>
    </row>
    <row r="43" ht="12.75" customHeight="1" s="408">
      <c r="C43" s="58">
        <f>IF(INT(AktJahrMonat)&gt;=201606,"","Hinweis: Die Gewährleistungen aus Gründen der Exportförderung werden erst ab Q2 2015 erfasst.")</f>
        <v/>
      </c>
    </row>
    <row r="44" ht="12.75" customHeight="1" s="408">
      <c r="C44" s="58">
        <f>IF(INT(AktJahrMonat)&gt;=201703,"","Hinweis: Die Deckungswerte werden erst ab Q1 2016 in 'geschuldete' und 'gewährleistete' Werte aufgeteilt.")</f>
        <v/>
      </c>
    </row>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20.1" customHeight="1" s="408"/>
    <row r="91" ht="12.75" customHeight="1" s="408"/>
    <row r="92" ht="12.75" customHeight="1" s="408"/>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2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5.1212</v>
      </c>
      <c r="Q12" s="108" t="n">
        <v>0.0612</v>
      </c>
      <c r="R12" s="108" t="n">
        <v>0</v>
      </c>
      <c r="S12" s="147" t="n">
        <v>0</v>
      </c>
      <c r="T12" s="146">
        <f>SUM(U12:X12)</f>
        <v/>
      </c>
      <c r="U12" s="108" t="n">
        <v>18.0888</v>
      </c>
      <c r="V12" s="108" t="n">
        <v>0.2233</v>
      </c>
      <c r="W12" s="108" t="n">
        <v>0.0086</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4.561</v>
      </c>
      <c r="Q13" s="150" t="n">
        <v>0.059</v>
      </c>
      <c r="R13" s="150" t="n">
        <v>0.005</v>
      </c>
      <c r="S13" s="153" t="n">
        <v>0</v>
      </c>
      <c r="T13" s="152">
        <f>SUM(U13:X13)</f>
        <v/>
      </c>
      <c r="U13" s="150" t="n">
        <v>38.808</v>
      </c>
      <c r="V13" s="150" t="n">
        <v>0.139</v>
      </c>
      <c r="W13" s="150" t="n">
        <v>0.016</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1.2875</v>
      </c>
      <c r="Q14" s="108" t="n">
        <v>0.0612</v>
      </c>
      <c r="R14" s="108" t="n">
        <v>0</v>
      </c>
      <c r="S14" s="147" t="n">
        <v>0</v>
      </c>
      <c r="T14" s="146">
        <f>SUM(U14:X14)</f>
        <v/>
      </c>
      <c r="U14" s="108" t="n">
        <v>0</v>
      </c>
      <c r="V14" s="108" t="n">
        <v>0.2233</v>
      </c>
      <c r="W14" s="108" t="n">
        <v>0.0086</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4.198</v>
      </c>
      <c r="Q15" s="150" t="n">
        <v>0.059</v>
      </c>
      <c r="R15" s="150" t="n">
        <v>0.005</v>
      </c>
      <c r="S15" s="153" t="n">
        <v>0</v>
      </c>
      <c r="T15" s="152">
        <f>SUM(U15:X15)</f>
        <v/>
      </c>
      <c r="U15" s="150" t="n">
        <v>33.87</v>
      </c>
      <c r="V15" s="150" t="n">
        <v>0.139</v>
      </c>
      <c r="W15" s="150" t="n">
        <v>0.016</v>
      </c>
      <c r="X15" s="153" t="n">
        <v>0</v>
      </c>
    </row>
    <row r="16" ht="12.75" customHeight="1" s="408">
      <c r="B16" s="13" t="inlineStr">
        <is>
          <t>FR</t>
        </is>
      </c>
      <c r="C16" s="106" t="inlineStr">
        <is>
          <t>Frankreich</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3.4468</v>
      </c>
      <c r="Q16" s="108" t="n">
        <v>0</v>
      </c>
      <c r="R16" s="108" t="n">
        <v>0</v>
      </c>
      <c r="S16" s="147" t="n">
        <v>0</v>
      </c>
      <c r="T16" s="146">
        <f>SUM(U16:X16)</f>
        <v/>
      </c>
      <c r="U16" s="108" t="n">
        <v>14.1059</v>
      </c>
      <c r="V16" s="108" t="n">
        <v>0</v>
      </c>
      <c r="W16" s="108" t="n">
        <v>0</v>
      </c>
      <c r="X16" s="147" t="n">
        <v>0</v>
      </c>
    </row>
    <row r="17" ht="12.75" customHeight="1" s="408">
      <c r="C17" s="79"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3" t="inlineStr">
        <is>
          <t>NL</t>
        </is>
      </c>
      <c r="C18" s="106" t="inlineStr">
        <is>
          <t>Niederlande</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0.3869</v>
      </c>
      <c r="Q18" s="108" t="n">
        <v>0</v>
      </c>
      <c r="R18" s="108" t="n">
        <v>0</v>
      </c>
      <c r="S18" s="147" t="n">
        <v>0</v>
      </c>
      <c r="T18" s="146">
        <f>SUM(U18:X18)</f>
        <v/>
      </c>
      <c r="U18" s="108" t="n">
        <v>3.9829</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0.363</v>
      </c>
      <c r="Q19" s="150" t="n">
        <v>0</v>
      </c>
      <c r="R19" s="150" t="n">
        <v>0</v>
      </c>
      <c r="S19" s="153" t="n">
        <v>0</v>
      </c>
      <c r="T19" s="152">
        <f>SUM(U19:X19)</f>
        <v/>
      </c>
      <c r="U19" s="150" t="n">
        <v>4.938</v>
      </c>
      <c r="V19" s="150" t="n">
        <v>0</v>
      </c>
      <c r="W19" s="150" t="n">
        <v>0</v>
      </c>
      <c r="X19" s="153" t="n">
        <v>0</v>
      </c>
    </row>
    <row r="20" ht="12.75" customHeight="1" s="408">
      <c r="C20" s="58">
        <f>IF(INT(AktJahrMonat)&gt;201503,"","Hinweis: Der Gesamtbetrag der Forderungen, sofern der rückständige Betrag &gt;= 5 % der Forderung beträgt, wird erst ab Q2 2014 erfasst; für die vorausgehenden Quartale liegen bislang keine geeigneten Daten vor.")</f>
        <v/>
      </c>
    </row>
    <row r="21" ht="12.75" customHeight="1" s="408">
      <c r="C21" s="58">
        <f>IF(INT(AktJahrMonat)&gt;=201606,"","Hinweis: Die Gewährleistungen aus Gründen der Exportförderung werden erst ab Q2 2015 erfasst.")</f>
        <v/>
      </c>
    </row>
    <row r="22" ht="12.75" customHeight="1" s="408">
      <c r="C22" s="58">
        <f>IF(INT(AktJahrMonat)&gt;=201703,"","Hinweis: Die Deckungswerte werden erst ab Q1 2016 in 'geschuldete' und 'gewährleistete' Werte aufgeteilt.")</f>
        <v/>
      </c>
    </row>
    <row r="23" ht="12.75" customHeight="1" s="408"/>
    <row r="24" ht="12.75" customHeight="1" s="408"/>
    <row r="25" ht="12.75" customHeight="1" s="408"/>
    <row r="26" ht="12.75" customHeight="1" s="408"/>
    <row r="27" ht="12.75" customHeight="1" s="408"/>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20.1" customHeight="1" s="408"/>
    <row r="91" ht="12.75" customHeight="1" s="408"/>
    <row r="92" ht="12.75" customHeight="1" s="408"/>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1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AF</t>
        </is>
      </c>
      <c r="C14" s="106" t="inlineStr">
        <is>
          <t>Afghanistan</t>
        </is>
      </c>
      <c r="D14" s="283">
        <f>$D$12</f>
        <v/>
      </c>
      <c r="E14" s="295">
        <f>SUM(F16:G16)</f>
        <v/>
      </c>
      <c r="F14" s="164" t="n">
        <v>0</v>
      </c>
      <c r="G14" s="165" t="n">
        <v>0</v>
      </c>
      <c r="H14" s="171" t="n">
        <v>0</v>
      </c>
      <c r="I14" s="365" t="n">
        <v>0</v>
      </c>
    </row>
    <row r="15" ht="12.75" customHeight="1" s="408">
      <c r="C15" s="80" t="n"/>
      <c r="D15" s="371">
        <f>$D$13</f>
        <v/>
      </c>
      <c r="E15" s="363">
        <f>SUM(F17:G17)</f>
        <v/>
      </c>
      <c r="F15" s="168" t="n">
        <v>0</v>
      </c>
      <c r="G15" s="169" t="n">
        <v>0</v>
      </c>
      <c r="H15" s="171" t="n">
        <v>0</v>
      </c>
      <c r="I15" s="365" t="n">
        <v>0</v>
      </c>
    </row>
    <row r="16" ht="12.75" customHeight="1" s="408"/>
    <row r="17" ht="12.75" customHeight="1" s="408"/>
    <row r="18" ht="12.75" customHeight="1" s="408"/>
    <row r="19" ht="12.75" customHeight="1" s="408"/>
    <row r="20" ht="12.75" customHeight="1" s="408"/>
    <row r="21" ht="12.75" customHeight="1" s="408"/>
    <row r="22" ht="12.75" customHeight="1" s="408"/>
    <row r="23" ht="12.75" customHeight="1" s="408"/>
    <row r="24" ht="12.75" customHeight="1" s="408"/>
    <row r="25" ht="12.75" customHeight="1" s="408"/>
    <row r="26" ht="12.75" customHeight="1" s="408"/>
    <row r="27" ht="12.75" customHeight="1" s="408"/>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12.75" customHeight="1" s="408"/>
    <row r="92" ht="12.75" customHeight="1" s="408"/>
    <row r="93" ht="12.75" customHeight="1" s="408"/>
    <row r="94" ht="12.75" customHeight="1" s="408"/>
    <row r="95" ht="12.75" customHeight="1" s="408"/>
    <row r="96" ht="12.75" customHeight="1" s="408"/>
    <row r="97" ht="12.75" customHeight="1" s="408"/>
    <row r="98" ht="12.75" customHeight="1" s="408"/>
    <row r="99" ht="12.75" customHeight="1" s="408"/>
    <row r="100" ht="12.75" customHeight="1" s="408"/>
    <row r="101" ht="12.75" customHeight="1" s="408"/>
    <row r="102" ht="12.75" customHeight="1" s="408"/>
    <row r="103" ht="12.75" customHeight="1" s="408"/>
    <row r="104" ht="12.75" customHeight="1" s="408"/>
    <row r="105" ht="12.75" customHeight="1" s="408"/>
    <row r="106" ht="12.75" customHeight="1" s="408"/>
    <row r="107" ht="12.75" customHeight="1" s="408"/>
    <row r="108" ht="12.75" customHeight="1" s="408"/>
    <row r="109" ht="12.75" customHeight="1" s="408"/>
    <row r="110" ht="12.75" customHeight="1" s="408"/>
    <row r="111" ht="12.75" customHeight="1" s="408"/>
    <row r="112" ht="12.75" customHeight="1" s="408"/>
    <row r="113" ht="12.75" customHeight="1" s="408"/>
    <row r="114" ht="12.75" customHeight="1" s="408"/>
    <row r="115" ht="12.75" customHeight="1" s="408"/>
    <row r="116" ht="12.75" customHeight="1" s="408"/>
    <row r="117" ht="12.75" customHeight="1" s="408"/>
    <row r="118" ht="12.75" customHeight="1" s="408"/>
    <row r="119" ht="12.75" customHeight="1" s="408"/>
    <row r="120" ht="12.75" customHeight="1" s="408"/>
    <row r="121" ht="12.75" customHeight="1" s="408"/>
    <row r="122" ht="12.75" customHeight="1" s="408"/>
    <row r="123" ht="12.75" customHeight="1" s="408"/>
    <row r="124" ht="12.75" customHeight="1" s="408"/>
    <row r="125" ht="12.75" customHeight="1" s="408"/>
    <row r="126" ht="12.75" customHeight="1" s="408"/>
    <row r="127" ht="12.75" customHeight="1" s="408"/>
    <row r="128" ht="12.75" customHeight="1" s="408"/>
    <row r="129" ht="12.75" customHeight="1" s="408"/>
    <row r="130" ht="12.75" customHeight="1" s="408"/>
    <row r="131" ht="12.75" customHeight="1" s="408"/>
    <row r="132" ht="12.75" customHeight="1" s="408"/>
    <row r="133" ht="12.75" customHeight="1" s="408"/>
    <row r="134" ht="12.75" customHeight="1" s="408"/>
    <row r="135" ht="12.75" customHeight="1" s="408"/>
    <row r="136" ht="12.75" customHeight="1" s="408"/>
    <row r="137" ht="12.75" customHeight="1" s="408"/>
    <row r="138" ht="12.75" customHeight="1" s="408"/>
    <row r="139" ht="12.75" customHeight="1" s="408"/>
    <row r="140" ht="12.75" customHeight="1" s="408"/>
    <row r="141" ht="12.75" customHeight="1" s="408"/>
    <row r="142" ht="12.75" customHeight="1" s="408"/>
    <row r="143" ht="12.75" customHeight="1" s="408"/>
    <row r="144" ht="12.75" customHeight="1" s="408"/>
    <row r="145" ht="12.75" customHeight="1" s="408"/>
    <row r="146" ht="12.75" customHeight="1" s="408"/>
    <row r="147" ht="12.75" customHeight="1" s="408"/>
    <row r="148" ht="12.75" customHeight="1" s="408"/>
    <row r="149" ht="12.75" customHeight="1" s="408"/>
    <row r="150" ht="12.75" customHeight="1" s="408"/>
    <row r="151" ht="12.75" customHeight="1" s="408"/>
    <row r="152" ht="12.75" customHeight="1" s="408"/>
    <row r="153" ht="12.75" customHeight="1" s="408"/>
    <row r="154" ht="12.75" customHeight="1" s="408"/>
    <row r="155" ht="12.75" customHeight="1" s="408"/>
    <row r="156" ht="12.75" customHeight="1" s="408"/>
    <row r="157" ht="12.75" customHeight="1" s="408"/>
    <row r="158" ht="12.75" customHeight="1" s="408"/>
    <row r="159" ht="12.75" customHeight="1" s="408"/>
    <row r="160" ht="12.75" customHeight="1" s="408"/>
    <row r="161" ht="12.75" customHeight="1" s="408"/>
    <row r="162" ht="12.75" customHeight="1" s="408"/>
    <row r="163" ht="12.75" customHeight="1" s="408"/>
    <row r="164" ht="12.75" customHeight="1" s="408"/>
    <row r="165" ht="12.75" customHeight="1" s="408"/>
    <row r="166" ht="12.75" customHeight="1" s="408"/>
    <row r="167" ht="12.75" customHeight="1" s="408"/>
    <row r="168" ht="12.75" customHeight="1" s="408"/>
    <row r="169" ht="12.75" customHeight="1" s="408"/>
    <row r="170" ht="12.75" customHeight="1" s="408"/>
    <row r="171" ht="12.75" customHeight="1" s="408"/>
    <row r="172" ht="12.75" customHeight="1" s="408"/>
    <row r="173" ht="12.75" customHeight="1" s="408"/>
    <row r="174" ht="12.75" customHeight="1" s="408"/>
    <row r="175" ht="12.75" customHeight="1" s="408"/>
    <row r="176" ht="12.75" customHeight="1" s="408"/>
    <row r="177" ht="12.75" customHeight="1" s="408"/>
    <row r="178" ht="12.75" customHeight="1" s="408"/>
    <row r="179" ht="12.75" customHeight="1" s="408"/>
    <row r="180" ht="12.75" customHeight="1" s="408"/>
    <row r="181" ht="12.75" customHeight="1" s="408"/>
    <row r="182" ht="12.75" customHeight="1" s="408"/>
    <row r="183" ht="12.75" customHeight="1" s="408"/>
    <row r="184" ht="12.75" customHeight="1" s="408"/>
    <row r="185" ht="12.75" customHeight="1" s="408"/>
    <row r="186" ht="12.75" customHeight="1" s="408"/>
    <row r="187" ht="12.75" customHeight="1" s="408"/>
    <row r="188" ht="12.75" customHeight="1" s="408"/>
    <row r="189" ht="12.75" customHeight="1" s="408"/>
    <row r="190" ht="12.75" customHeight="1" s="408"/>
    <row r="191" ht="12.75" customHeight="1" s="408"/>
    <row r="192" ht="12.75" customHeight="1" s="408"/>
    <row r="193" ht="12.75" customHeight="1" s="408"/>
    <row r="194" ht="12.75" customHeight="1" s="408"/>
    <row r="195" ht="12.75" customHeight="1" s="408"/>
    <row r="196" ht="12.75" customHeight="1" s="408"/>
    <row r="197" ht="12.75" customHeight="1" s="408"/>
    <row r="198" ht="12.75" customHeight="1" s="408"/>
    <row r="199" ht="12.75" customHeight="1" s="408"/>
    <row r="200" ht="12.75" customHeight="1" s="408"/>
    <row r="201" ht="12.75" customHeight="1" s="408"/>
    <row r="202" ht="12.75" customHeight="1" s="408"/>
    <row r="203" ht="12.75" customHeight="1" s="408"/>
    <row r="204" ht="12.75" customHeight="1" s="408"/>
    <row r="205" ht="12.75" customHeight="1" s="408"/>
    <row r="206" ht="12.75" customHeight="1" s="408"/>
    <row r="207" ht="12.75" customHeight="1" s="408"/>
    <row r="208" ht="12.75" customHeight="1" s="408"/>
    <row r="209" ht="12.75" customHeight="1" s="408"/>
    <row r="210" ht="12.75" customHeight="1" s="408"/>
    <row r="211" ht="12.75" customHeight="1" s="408"/>
    <row r="212" ht="12.75" customHeight="1" s="408"/>
    <row r="213" ht="12.75" customHeight="1" s="408"/>
    <row r="214" ht="12.75" customHeight="1" s="408"/>
    <row r="215" ht="12.75" customHeight="1" s="408"/>
    <row r="216" ht="12.75" customHeight="1" s="408"/>
    <row r="217" ht="12.75" customHeight="1" s="408"/>
    <row r="218" ht="12.75" customHeight="1" s="408"/>
    <row r="219" ht="12.75" customHeight="1" s="408"/>
    <row r="220" ht="12.75" customHeight="1" s="408"/>
    <row r="221" ht="12.75" customHeight="1" s="408"/>
    <row r="222" ht="12.75" customHeight="1" s="408"/>
    <row r="223" ht="12.75" customHeight="1" s="408"/>
    <row r="224" ht="12.75" customHeight="1" s="408"/>
    <row r="225" ht="12.75" customHeight="1" s="408"/>
    <row r="226" ht="12.75" customHeight="1" s="408"/>
    <row r="227" ht="12.75" customHeight="1" s="408"/>
    <row r="228" ht="12.75" customHeight="1" s="408"/>
    <row r="229" ht="12.75" customHeight="1" s="408"/>
    <row r="230" ht="12.75" customHeight="1" s="408"/>
    <row r="231" ht="12.75" customHeight="1" s="408"/>
    <row r="232" ht="12.75" customHeight="1" s="408"/>
    <row r="233" ht="12.75" customHeight="1" s="408"/>
    <row r="234" ht="12.75" customHeight="1" s="408"/>
    <row r="235" ht="12.75" customHeight="1" s="408"/>
    <row r="236" ht="12.75" customHeight="1" s="408"/>
    <row r="237" ht="12.75" customHeight="1" s="408"/>
    <row r="238" ht="12.75" customHeight="1" s="408"/>
    <row r="239" ht="12.75" customHeight="1" s="408"/>
    <row r="240" ht="12.75" customHeight="1" s="408"/>
    <row r="241" ht="12.75" customHeight="1" s="408"/>
    <row r="242" ht="12.75" customHeight="1" s="408"/>
    <row r="243" ht="12.75" customHeight="1" s="408"/>
    <row r="244" ht="12.75" customHeight="1" s="408"/>
    <row r="245" ht="12.75" customHeight="1" s="408"/>
    <row r="246" ht="12.75" customHeight="1" s="408"/>
    <row r="247" ht="12.75" customHeight="1" s="408"/>
    <row r="248" ht="12.75" customHeight="1" s="408"/>
    <row r="249" ht="12.75" customHeight="1" s="408"/>
    <row r="250" ht="12.75" customHeight="1" s="408"/>
    <row r="251" ht="12.75" customHeight="1" s="408"/>
    <row r="252" ht="12.75" customHeight="1" s="408"/>
    <row r="253" ht="12.75" customHeight="1" s="408"/>
    <row r="254" ht="12.75" customHeight="1" s="408"/>
    <row r="255" ht="12.75" customHeight="1" s="408"/>
    <row r="256" ht="12.75" customHeight="1" s="408"/>
    <row r="257" ht="12.75" customHeight="1" s="408"/>
    <row r="258" ht="12.75" customHeight="1" s="408"/>
    <row r="259" ht="12.75" customHeight="1" s="408"/>
    <row r="260" ht="12.75" customHeight="1" s="408"/>
    <row r="261" ht="12.75" customHeight="1" s="408"/>
    <row r="262" ht="12.75" customHeight="1" s="408"/>
    <row r="263" ht="12.75" customHeight="1" s="408"/>
    <row r="264" ht="12.75" customHeight="1" s="408"/>
    <row r="265" ht="12.75" customHeight="1" s="408"/>
    <row r="266" ht="12.75" customHeight="1" s="408"/>
    <row r="267" ht="12.75" customHeight="1" s="408"/>
    <row r="268" ht="12.75" customHeight="1" s="408"/>
    <row r="269" ht="12.75" customHeight="1" s="408"/>
    <row r="270" ht="12.75" customHeight="1" s="408"/>
    <row r="271" ht="12.75" customHeight="1" s="408"/>
    <row r="272" ht="12.75" customHeight="1" s="408"/>
    <row r="273" ht="12.75" customHeight="1" s="408"/>
    <row r="274" ht="12.75" customHeight="1" s="408"/>
    <row r="275" ht="12.75" customHeight="1" s="408"/>
    <row r="276" ht="12.75" customHeight="1" s="408"/>
    <row r="277" ht="12.75" customHeight="1" s="408"/>
    <row r="278" ht="12.75" customHeight="1" s="408"/>
    <row r="279" ht="12.75" customHeight="1" s="408"/>
    <row r="280" ht="12.75" customHeight="1" s="408"/>
    <row r="281" ht="12.75" customHeight="1" s="408"/>
    <row r="282" ht="12.75" customHeight="1" s="408"/>
    <row r="283" ht="12.75" customHeight="1" s="408"/>
    <row r="284" ht="12.75" customHeight="1" s="408"/>
    <row r="285" ht="12.75" customHeight="1" s="408"/>
    <row r="286" ht="12.75" customHeight="1" s="408"/>
    <row r="287" ht="12.75" customHeight="1" s="408"/>
    <row r="288" ht="12.75" customHeight="1" s="408"/>
    <row r="289" ht="12.75" customHeight="1" s="408"/>
    <row r="290" ht="12.75" customHeight="1" s="408"/>
    <row r="291" ht="12.75" customHeight="1" s="408"/>
    <row r="292" ht="12.75" customHeight="1" s="408"/>
    <row r="293" ht="12.75" customHeight="1" s="408"/>
    <row r="294" ht="12.75" customHeight="1" s="408"/>
    <row r="295" ht="12.75" customHeight="1" s="408"/>
    <row r="296" ht="12.75" customHeight="1" s="408"/>
    <row r="297" ht="12.75" customHeight="1" s="408"/>
    <row r="298" ht="12.75" customHeight="1" s="408"/>
    <row r="299" ht="12.75" customHeight="1" s="408"/>
    <row r="300" ht="12.75" customHeight="1" s="408"/>
    <row r="301" ht="12.75" customHeight="1" s="408"/>
    <row r="302" ht="12.75" customHeight="1" s="408"/>
    <row r="303" ht="12.75" customHeight="1" s="408"/>
    <row r="304" ht="12.75" customHeight="1" s="408"/>
    <row r="305" ht="12.75" customHeight="1" s="408"/>
    <row r="306" ht="12.75" customHeight="1" s="408"/>
    <row r="307" ht="12.75" customHeight="1" s="408"/>
    <row r="308" ht="12.75" customHeight="1" s="408"/>
    <row r="309" ht="12.75" customHeight="1" s="408"/>
    <row r="310" ht="12.75" customHeight="1" s="408"/>
    <row r="311" ht="12.75" customHeight="1" s="408"/>
    <row r="312" ht="12.75" customHeight="1" s="408"/>
    <row r="313" ht="12.75" customHeight="1" s="408"/>
    <row r="314" ht="12.75" customHeight="1" s="408"/>
    <row r="315" ht="12.75" customHeight="1" s="408"/>
    <row r="316" ht="12.75" customHeight="1" s="408"/>
    <row r="317" ht="12.75" customHeight="1" s="408"/>
    <row r="318" ht="12.75" customHeight="1" s="408"/>
    <row r="319" ht="12.75" customHeight="1" s="408"/>
    <row r="320" ht="12.75" customHeight="1" s="408"/>
    <row r="321" ht="12.75" customHeight="1" s="408"/>
    <row r="322" ht="12.75" customHeight="1" s="408"/>
    <row r="323" ht="12.75" customHeight="1" s="408"/>
    <row r="324" ht="12.75" customHeight="1" s="408"/>
    <row r="325" ht="12.75" customHeight="1" s="408"/>
    <row r="326" ht="12.75" customHeight="1" s="408"/>
    <row r="327" ht="12.75" customHeight="1" s="408"/>
    <row r="328" ht="12.75" customHeight="1" s="408"/>
    <row r="329" ht="12.75" customHeight="1" s="408"/>
    <row r="330" ht="12.75" customHeight="1" s="408"/>
    <row r="331" ht="12.75" customHeight="1" s="408"/>
    <row r="332" ht="12.75" customHeight="1" s="408"/>
    <row r="333" ht="12.75" customHeight="1" s="408"/>
    <row r="334" ht="12.75" customHeight="1" s="408"/>
    <row r="335" ht="12.75" customHeight="1" s="408"/>
    <row r="336" ht="12.75" customHeight="1" s="408"/>
    <row r="337" ht="12.75" customHeight="1" s="408"/>
    <row r="338" ht="12.75" customHeight="1" s="408"/>
    <row r="339" ht="12.75" customHeight="1" s="408"/>
    <row r="340" ht="12.75" customHeight="1" s="408"/>
    <row r="341" ht="12.75" customHeight="1" s="408"/>
    <row r="342" ht="12.75" customHeight="1" s="408"/>
    <row r="343" ht="12.75" customHeight="1" s="408"/>
    <row r="344" ht="12.75" customHeight="1" s="408"/>
    <row r="345" ht="12.75" customHeight="1" s="408"/>
    <row r="346" ht="12.75" customHeight="1" s="408"/>
    <row r="347" ht="12.75" customHeight="1" s="408"/>
    <row r="348" ht="12.75" customHeight="1" s="408"/>
    <row r="349" ht="12.75" customHeight="1" s="408"/>
    <row r="350" ht="12.75" customHeight="1" s="408"/>
    <row r="351" ht="12.75" customHeight="1" s="408"/>
    <row r="352" ht="12.75" customHeight="1" s="408"/>
    <row r="353" ht="12.75" customHeight="1" s="408"/>
    <row r="354" ht="12.75" customHeight="1" s="408"/>
    <row r="355" ht="12.75" customHeight="1" s="408"/>
    <row r="356" ht="12.75" customHeight="1" s="408"/>
    <row r="357" ht="12.75" customHeight="1" s="408"/>
    <row r="358" ht="12.75" customHeight="1" s="408"/>
    <row r="359" ht="12.75" customHeight="1" s="408"/>
    <row r="360" ht="12.75" customHeight="1" s="408"/>
    <row r="361" ht="12.75" customHeight="1" s="408"/>
    <row r="362" ht="12.75" customHeight="1" s="408"/>
    <row r="363" ht="12.75" customHeight="1" s="408"/>
    <row r="364" ht="12.75" customHeight="1" s="408"/>
    <row r="365" ht="12.75" customHeight="1" s="408"/>
    <row r="366" ht="12.75" customHeight="1" s="408"/>
    <row r="367" ht="12.75" customHeight="1" s="408"/>
    <row r="368" ht="12.75" customHeight="1" s="408"/>
    <row r="369" ht="12.75" customHeight="1" s="408"/>
    <row r="370" ht="12.75" customHeight="1" s="408"/>
    <row r="371" ht="12.75" customHeight="1" s="408"/>
    <row r="372" ht="12.75" customHeight="1" s="408"/>
    <row r="373" ht="12.75" customHeight="1" s="408"/>
    <row r="374" ht="12.75" customHeight="1" s="408"/>
    <row r="375" ht="12.75" customHeight="1" s="408"/>
    <row r="376" ht="12.75" customHeight="1" s="408"/>
    <row r="377" ht="12.75" customHeight="1" s="408"/>
    <row r="378" ht="12.75" customHeight="1" s="408"/>
    <row r="379" ht="12.75" customHeight="1" s="408"/>
    <row r="380" ht="12.75" customHeight="1" s="408"/>
    <row r="381" ht="12.75" customHeight="1" s="408"/>
    <row r="382" ht="12.75" customHeight="1" s="408"/>
    <row r="383" ht="12.75" customHeight="1" s="408"/>
    <row r="384" ht="12.75" customHeight="1" s="408"/>
    <row r="385" ht="12.75" customHeight="1" s="408"/>
    <row r="386" ht="12.75" customHeight="1" s="408"/>
    <row r="387" ht="12.75" customHeight="1" s="408"/>
    <row r="388" ht="12.75" customHeight="1" s="408"/>
    <row r="389" ht="12.75" customHeight="1" s="408"/>
    <row r="390" ht="12.75" customHeight="1" s="408"/>
    <row r="391" ht="12.75" customHeight="1" s="408"/>
    <row r="392" ht="12.75" customHeight="1" s="408"/>
    <row r="393" ht="12.75" customHeight="1" s="408"/>
    <row r="394" ht="12.75" customHeight="1" s="408"/>
    <row r="395" ht="12.75" customHeight="1" s="408"/>
    <row r="396" ht="12.75" customHeight="1" s="408"/>
    <row r="397" ht="12.75" customHeight="1" s="408"/>
    <row r="398" ht="12.75" customHeight="1" s="408"/>
    <row r="399" ht="12.75" customHeight="1" s="408"/>
    <row r="400" ht="12.75" customHeight="1" s="408"/>
    <row r="401" ht="12.75" customHeight="1" s="408"/>
    <row r="402" ht="12.75" customHeight="1" s="408"/>
    <row r="403" ht="12.75" customHeight="1" s="408"/>
    <row r="404" ht="12.75" customHeight="1" s="408"/>
    <row r="405" ht="12.75" customHeight="1" s="408"/>
    <row r="406" ht="12.75" customHeight="1" s="408"/>
    <row r="407" ht="12.75" customHeight="1" s="408"/>
    <row r="408" ht="12.75" customHeight="1" s="408"/>
    <row r="409" ht="12.75" customHeight="1" s="408"/>
    <row r="410" ht="12.75" customHeight="1" s="408"/>
    <row r="411" ht="12.75" customHeight="1" s="408"/>
    <row r="412" ht="12.75" customHeight="1" s="408"/>
    <row r="413" ht="12.75" customHeight="1" s="408"/>
    <row r="414" ht="12.75" customHeight="1" s="408"/>
    <row r="415" ht="12.75" customHeight="1" s="408"/>
    <row r="416" ht="12.75" customHeight="1" s="408"/>
    <row r="417" ht="12.75" customHeight="1" s="408"/>
    <row r="418" ht="12.75" customHeight="1" s="408"/>
    <row r="419" ht="12.75" customHeight="1" s="408"/>
    <row r="420" ht="12.75" customHeight="1" s="408"/>
    <row r="421" ht="12.75" customHeight="1" s="408"/>
    <row r="422" ht="12.75" customHeight="1" s="408"/>
    <row r="423" ht="12.75" customHeight="1" s="408"/>
    <row r="424" ht="12.75" customHeight="1" s="408"/>
    <row r="425" ht="12.75" customHeight="1" s="408"/>
    <row r="426" ht="12.75" customHeight="1" s="408"/>
    <row r="427" ht="12.75" customHeight="1" s="408"/>
    <row r="428" ht="12.75" customHeight="1" s="408"/>
    <row r="429" ht="12.75" customHeight="1" s="408"/>
    <row r="430" ht="12.75" customHeight="1" s="408"/>
    <row r="431" ht="12.75" customHeight="1" s="408"/>
    <row r="432" ht="12.75" customHeight="1" s="408"/>
    <row r="433" ht="12.75" customHeight="1" s="408"/>
    <row r="434" ht="12.75" customHeight="1" s="408"/>
    <row r="435" ht="12.75" customHeight="1" s="408"/>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1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AF</t>
        </is>
      </c>
      <c r="C14" s="285" t="inlineStr">
        <is>
          <t>Afghanistan</t>
        </is>
      </c>
      <c r="D14" s="286">
        <f>$D$12</f>
        <v/>
      </c>
      <c r="E14" s="377" t="n">
        <v>0</v>
      </c>
      <c r="F14" s="378" t="n">
        <v>0</v>
      </c>
      <c r="G14" s="379" t="n">
        <v>0</v>
      </c>
    </row>
    <row r="15" ht="12.75" customHeight="1" s="408">
      <c r="C15" s="80" t="n"/>
      <c r="D15" s="79">
        <f>$D$13</f>
        <v/>
      </c>
      <c r="E15" s="167" t="n">
        <v>0</v>
      </c>
      <c r="F15" s="171" t="n">
        <v>0</v>
      </c>
      <c r="G15" s="172" t="n">
        <v>0</v>
      </c>
    </row>
    <row r="16" ht="12.75" customHeight="1" s="408"/>
    <row r="17" ht="12.75" customHeight="1" s="408"/>
    <row r="18" ht="12.75" customHeight="1" s="408"/>
    <row r="19" ht="12.75" customHeight="1" s="408"/>
    <row r="20" ht="12.75" customHeight="1" s="408"/>
    <row r="21" ht="12.75" customHeight="1" s="408"/>
    <row r="22" ht="12.75" customHeight="1" s="408"/>
    <row r="23" ht="12.75" customHeight="1" s="408"/>
    <row r="24" ht="12.75" customHeight="1" s="408"/>
    <row r="25" ht="12.75" customHeight="1" s="408"/>
    <row r="26" ht="12.75" customHeight="1" s="408"/>
    <row r="27" ht="12.75" customHeight="1" s="408"/>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12.75" customHeight="1" s="408"/>
    <row r="92" ht="12.75" customHeight="1" s="408"/>
    <row r="93" ht="12.75" customHeight="1" s="408"/>
    <row r="94" ht="12.75" customHeight="1" s="408"/>
    <row r="95" ht="12.75" customHeight="1" s="408"/>
    <row r="96" ht="12.75" customHeight="1" s="408"/>
    <row r="97" ht="12.75" customHeight="1" s="408"/>
    <row r="98" ht="12.75" customHeight="1" s="408"/>
    <row r="99" ht="12.75" customHeight="1" s="408"/>
    <row r="100" ht="12.75" customHeight="1" s="408"/>
    <row r="101" ht="12.75" customHeight="1" s="408"/>
    <row r="102" ht="12.75" customHeight="1" s="408"/>
    <row r="103" ht="12.75" customHeight="1" s="408"/>
    <row r="104" ht="12.75" customHeight="1" s="408"/>
    <row r="105" ht="12.75" customHeight="1" s="408"/>
    <row r="106" ht="12.75" customHeight="1" s="408"/>
    <row r="107" ht="12.75" customHeight="1" s="408"/>
    <row r="108" ht="12.75" customHeight="1" s="408"/>
    <row r="109" ht="12.75" customHeight="1" s="408"/>
    <row r="110" ht="12.75" customHeight="1" s="408"/>
    <row r="111" ht="12.75" customHeight="1" s="408"/>
    <row r="112" ht="12.75" customHeight="1" s="408"/>
    <row r="113" ht="12.75" customHeight="1" s="408"/>
    <row r="114" ht="12.75" customHeight="1" s="408"/>
    <row r="115" ht="12.75" customHeight="1" s="408"/>
    <row r="116" ht="12.75" customHeight="1" s="408"/>
    <row r="117" ht="12.75" customHeight="1" s="408"/>
    <row r="118" ht="12.75" customHeight="1" s="408"/>
    <row r="119" ht="12.75" customHeight="1" s="408"/>
    <row r="120" ht="12.75" customHeight="1" s="408"/>
    <row r="121" ht="12.75" customHeight="1" s="408"/>
    <row r="122" ht="12.75" customHeight="1" s="408"/>
    <row r="123" ht="12.75" customHeight="1" s="408"/>
    <row r="124" ht="12.75" customHeight="1" s="408"/>
    <row r="125" ht="12.75" customHeight="1" s="408"/>
    <row r="126" ht="12.75" customHeight="1" s="408"/>
    <row r="127" ht="12.75" customHeight="1" s="408"/>
    <row r="128" ht="12.75" customHeight="1" s="408"/>
    <row r="129" ht="12.75" customHeight="1" s="408"/>
    <row r="130" ht="12.75" customHeight="1" s="408"/>
    <row r="131" ht="12.75" customHeight="1" s="408"/>
    <row r="132" ht="12.75" customHeight="1" s="408"/>
    <row r="133" ht="12.75" customHeight="1" s="408"/>
    <row r="134" ht="12.75" customHeight="1" s="408"/>
    <row r="135" ht="12.75" customHeight="1" s="408"/>
    <row r="136" ht="12.75" customHeight="1" s="408"/>
    <row r="137" ht="12.75" customHeight="1" s="408"/>
    <row r="138" ht="12.75" customHeight="1" s="408"/>
    <row r="139" ht="12.75" customHeight="1" s="408"/>
    <row r="140" ht="12.75" customHeight="1" s="408"/>
    <row r="141" ht="12.75" customHeight="1" s="408"/>
    <row r="142" ht="12.75" customHeight="1" s="408"/>
    <row r="143" ht="12.75" customHeight="1" s="408"/>
    <row r="144" ht="12.75" customHeight="1" s="408"/>
    <row r="145" ht="12.75" customHeight="1" s="408"/>
    <row r="146" ht="12.75" customHeight="1" s="408"/>
    <row r="147" ht="12.75" customHeight="1" s="408"/>
    <row r="148" ht="12.75" customHeight="1" s="408"/>
    <row r="149" ht="12.75" customHeight="1" s="408"/>
    <row r="150" ht="12.75" customHeight="1" s="408"/>
    <row r="151" ht="12.75" customHeight="1" s="408"/>
    <row r="152" ht="12.75" customHeight="1" s="408"/>
    <row r="153" ht="12.75" customHeight="1" s="408"/>
    <row r="154" ht="12.75" customHeight="1" s="408"/>
    <row r="155" ht="12.75" customHeight="1" s="408"/>
    <row r="156" ht="12.75" customHeight="1" s="408"/>
    <row r="157" ht="12.75" customHeight="1" s="408"/>
    <row r="158" ht="12.75" customHeight="1" s="408"/>
    <row r="159" ht="12.75" customHeight="1" s="408"/>
    <row r="160" ht="12.75" customHeight="1" s="408"/>
    <row r="161" ht="12.75" customHeight="1" s="408"/>
    <row r="162" ht="12.75" customHeight="1" s="408"/>
    <row r="163" ht="12.75" customHeight="1" s="408"/>
    <row r="164" ht="12.75" customHeight="1" s="408"/>
    <row r="165" ht="12.75" customHeight="1" s="408"/>
    <row r="166" ht="12.75" customHeight="1" s="408"/>
    <row r="167" ht="12.75" customHeight="1" s="408"/>
    <row r="168" ht="12.75" customHeight="1" s="408"/>
    <row r="169" ht="12.75" customHeight="1" s="408"/>
    <row r="170" ht="12.75" customHeight="1" s="408"/>
    <row r="171" ht="12.75" customHeight="1" s="408"/>
    <row r="172" ht="12.75" customHeight="1" s="408"/>
    <row r="173" ht="12.75" customHeight="1" s="408"/>
    <row r="174" ht="12.75" customHeight="1" s="408"/>
    <row r="175" ht="12.75" customHeight="1" s="408"/>
    <row r="176" ht="12.75" customHeight="1" s="408"/>
    <row r="177" ht="12.75" customHeight="1" s="408"/>
    <row r="178" ht="12.75" customHeight="1" s="408"/>
    <row r="179" ht="12.75" customHeight="1" s="408"/>
    <row r="180" ht="12.75" customHeight="1" s="408"/>
    <row r="181" ht="12.75" customHeight="1" s="408"/>
    <row r="182" ht="12.75" customHeight="1" s="408"/>
    <row r="183" ht="12.75" customHeight="1" s="408"/>
    <row r="184" ht="12.75" customHeight="1" s="408"/>
    <row r="185" ht="12.75" customHeight="1" s="408"/>
    <row r="186" ht="12.75" customHeight="1" s="408"/>
    <row r="187" ht="12.75" customHeight="1" s="408"/>
    <row r="188" ht="12.75" customHeight="1" s="408"/>
    <row r="189" ht="12.75" customHeight="1" s="408"/>
    <row r="190" ht="12.75" customHeight="1" s="408"/>
    <row r="191" ht="12.75" customHeight="1" s="408"/>
    <row r="192" ht="12.75" customHeight="1" s="408"/>
    <row r="193" ht="12.75" customHeight="1" s="408"/>
    <row r="194" ht="12.75" customHeight="1" s="408"/>
    <row r="195" ht="12.75" customHeight="1" s="408"/>
    <row r="196" ht="12.75" customHeight="1" s="408"/>
    <row r="197" ht="12.75" customHeight="1" s="408"/>
    <row r="198" ht="12.75" customHeight="1" s="408"/>
    <row r="199" ht="12.75" customHeight="1" s="408"/>
    <row r="200" ht="12.75" customHeight="1" s="408"/>
    <row r="201" ht="12.75" customHeight="1" s="408"/>
    <row r="202" ht="12.75" customHeight="1" s="408"/>
    <row r="203" ht="12.75" customHeight="1" s="408"/>
    <row r="204" ht="12.75" customHeight="1" s="408"/>
    <row r="205" ht="12.75" customHeight="1" s="408"/>
    <row r="206" ht="12.75" customHeight="1" s="408"/>
    <row r="207" ht="12.75" customHeight="1" s="408"/>
    <row r="208" ht="12.75" customHeight="1" s="408"/>
    <row r="209" ht="12.75" customHeight="1" s="408"/>
    <row r="210" ht="12.75" customHeight="1" s="408"/>
    <row r="211" ht="12.75" customHeight="1" s="408"/>
    <row r="212" ht="12.75" customHeight="1" s="408"/>
    <row r="213" ht="12.75" customHeight="1" s="408"/>
    <row r="214" ht="12.75" customHeight="1" s="408"/>
    <row r="215" ht="12.75" customHeight="1" s="408"/>
    <row r="216" ht="12.75" customHeight="1" s="408"/>
    <row r="217" ht="12.75" customHeight="1" s="408"/>
    <row r="218" ht="12.75" customHeight="1" s="408"/>
    <row r="219" ht="12.75" customHeight="1" s="408"/>
    <row r="220" ht="12.75" customHeight="1" s="408"/>
    <row r="221" ht="12.75" customHeight="1" s="408"/>
    <row r="222" ht="12.75" customHeight="1" s="408"/>
    <row r="223" ht="12.75" customHeight="1" s="408"/>
    <row r="224" ht="12.75" customHeight="1" s="408"/>
    <row r="225" ht="12.75" customHeight="1" s="408"/>
    <row r="226" ht="12.75" customHeight="1" s="408"/>
    <row r="227" ht="12.75" customHeight="1" s="408"/>
    <row r="228" ht="12.75" customHeight="1" s="408"/>
    <row r="229" ht="12.75" customHeight="1" s="408"/>
    <row r="230" ht="12.75" customHeight="1" s="408"/>
    <row r="231" ht="12.75" customHeight="1" s="408"/>
    <row r="232" ht="12.75" customHeight="1" s="408"/>
    <row r="233" ht="12.75" customHeight="1" s="408"/>
    <row r="234" ht="12.75" customHeight="1" s="408"/>
    <row r="235" ht="12.75" customHeight="1" s="408"/>
    <row r="236" ht="12.75" customHeight="1" s="408"/>
    <row r="237" ht="12.75" customHeight="1" s="408"/>
    <row r="238" ht="12.75" customHeight="1" s="408"/>
    <row r="239" ht="12.75" customHeight="1" s="408"/>
    <row r="240" ht="12.75" customHeight="1" s="408"/>
    <row r="241" ht="12.75" customHeight="1" s="408"/>
    <row r="242" ht="12.75" customHeight="1" s="408"/>
    <row r="243" ht="12.75" customHeight="1" s="408"/>
    <row r="244" ht="12.75" customHeight="1" s="408"/>
    <row r="245" ht="12.75" customHeight="1" s="408"/>
    <row r="246" ht="12.75" customHeight="1" s="408"/>
    <row r="247" ht="12.75" customHeight="1" s="408"/>
    <row r="248" ht="12.75" customHeight="1" s="408"/>
    <row r="249" ht="12.75" customHeight="1" s="408"/>
    <row r="250" ht="12.75" customHeight="1" s="408"/>
    <row r="251" ht="12.75" customHeight="1" s="408"/>
    <row r="252" ht="12.75" customHeight="1" s="408"/>
    <row r="253" ht="12.75" customHeight="1" s="408"/>
    <row r="254" ht="12.75" customHeight="1" s="408"/>
    <row r="255" ht="12.75" customHeight="1" s="408"/>
    <row r="256" ht="12.75" customHeight="1" s="408"/>
    <row r="257" ht="12.75" customHeight="1" s="408"/>
    <row r="258" ht="12.75" customHeight="1" s="408"/>
    <row r="259" ht="12.75" customHeight="1" s="408"/>
    <row r="260" ht="12.75" customHeight="1" s="408"/>
    <row r="261" ht="12.75" customHeight="1" s="408"/>
    <row r="262" ht="12.75" customHeight="1" s="408"/>
    <row r="263" ht="12.75" customHeight="1" s="408"/>
    <row r="264" ht="12.75" customHeight="1" s="408"/>
    <row r="265" ht="12.75" customHeight="1" s="408"/>
    <row r="266" ht="12.75" customHeight="1" s="408"/>
    <row r="267" ht="12.75" customHeight="1" s="408"/>
    <row r="268" ht="12.75" customHeight="1" s="408"/>
    <row r="269" ht="12.75" customHeight="1" s="408"/>
    <row r="270" ht="12.75" customHeight="1" s="408"/>
    <row r="271" ht="12.75" customHeight="1" s="408"/>
    <row r="272" ht="12.75" customHeight="1" s="408"/>
    <row r="273" ht="12.75" customHeight="1" s="408"/>
    <row r="274" ht="12.75" customHeight="1" s="408"/>
    <row r="275" ht="12.75" customHeight="1" s="408"/>
    <row r="276" ht="12.75" customHeight="1" s="408"/>
    <row r="277" ht="12.75" customHeight="1" s="408"/>
    <row r="278" ht="12.75" customHeight="1" s="408"/>
    <row r="279" ht="12.75" customHeight="1" s="408"/>
    <row r="280" ht="12.75" customHeight="1" s="408"/>
    <row r="281" ht="12.75" customHeight="1" s="408"/>
    <row r="282" ht="12.75" customHeight="1" s="408"/>
    <row r="283" ht="12.75" customHeight="1" s="408"/>
    <row r="284" ht="12.75" customHeight="1" s="408"/>
    <row r="285" ht="12.75" customHeight="1" s="408"/>
    <row r="286" ht="12.75" customHeight="1" s="408"/>
    <row r="287" ht="12.75" customHeight="1" s="408"/>
    <row r="288" ht="12.75" customHeight="1" s="408"/>
    <row r="289" ht="12.75" customHeight="1" s="408"/>
    <row r="290" ht="12.75" customHeight="1" s="408"/>
    <row r="291" ht="12.75" customHeight="1" s="408"/>
    <row r="292" ht="12.75" customHeight="1" s="408"/>
    <row r="293" ht="12.75" customHeight="1" s="408"/>
    <row r="294" ht="12.75" customHeight="1" s="408"/>
    <row r="295" ht="12.75" customHeight="1" s="408"/>
    <row r="296" ht="12.75" customHeight="1" s="408"/>
    <row r="297" ht="12.75" customHeight="1" s="408"/>
    <row r="298" ht="12.75" customHeight="1" s="408"/>
    <row r="299" ht="12.75" customHeight="1" s="408"/>
    <row r="300" ht="12.75" customHeight="1" s="408"/>
    <row r="301" ht="12.75" customHeight="1" s="408"/>
    <row r="302" ht="12.75" customHeight="1" s="408"/>
    <row r="303" ht="12.75" customHeight="1" s="408"/>
    <row r="304" ht="12.75" customHeight="1" s="408"/>
    <row r="305" ht="12.75" customHeight="1" s="408"/>
    <row r="306" ht="12.75" customHeight="1" s="408"/>
    <row r="307" ht="12.75" customHeight="1" s="408"/>
    <row r="308" ht="12.75" customHeight="1" s="408"/>
    <row r="309" ht="12.75" customHeight="1" s="408"/>
    <row r="310" ht="12.75" customHeight="1" s="408"/>
    <row r="311" ht="12.75" customHeight="1" s="408"/>
    <row r="312" ht="12.75" customHeight="1" s="408"/>
    <row r="313" ht="12.75" customHeight="1" s="408"/>
    <row r="314" ht="12.75" customHeight="1" s="408"/>
    <row r="315" ht="12.75" customHeight="1" s="408"/>
    <row r="316" ht="12.75" customHeight="1" s="408"/>
    <row r="317" ht="12.75" customHeight="1" s="408"/>
    <row r="318" ht="12.75" customHeight="1" s="408"/>
    <row r="319" ht="12.75" customHeight="1" s="408"/>
    <row r="320" ht="12.75" customHeight="1" s="408"/>
    <row r="321" ht="12.75" customHeight="1" s="408"/>
    <row r="322" ht="12.75" customHeight="1" s="408"/>
    <row r="323" ht="12.75" customHeight="1" s="408"/>
    <row r="324" ht="12.75" customHeight="1" s="408"/>
    <row r="325" ht="12.75" customHeight="1" s="408"/>
    <row r="326" ht="12.75" customHeight="1" s="408"/>
    <row r="327" ht="12.75" customHeight="1" s="408"/>
    <row r="328" ht="12.75" customHeight="1" s="408"/>
    <row r="329" ht="12.75" customHeight="1" s="408"/>
    <row r="330" ht="12.75" customHeight="1" s="408"/>
    <row r="331" ht="12.75" customHeight="1" s="408"/>
    <row r="332" ht="12.75" customHeight="1" s="408"/>
    <row r="333" ht="12.75" customHeight="1" s="408"/>
    <row r="334" ht="12.75" customHeight="1" s="408"/>
    <row r="335" ht="12.75" customHeight="1" s="408"/>
    <row r="336" ht="12.75" customHeight="1" s="408"/>
    <row r="337" ht="12.75" customHeight="1" s="408"/>
    <row r="338" ht="12.75" customHeight="1" s="408"/>
    <row r="339" ht="12.75" customHeight="1" s="408"/>
    <row r="340" ht="12.75" customHeight="1" s="408"/>
    <row r="341" ht="12.75" customHeight="1" s="408"/>
    <row r="342" ht="12.75" customHeight="1" s="408"/>
    <row r="343" ht="12.75" customHeight="1" s="408"/>
    <row r="344" ht="12.75" customHeight="1" s="408"/>
    <row r="345" ht="12.75" customHeight="1" s="408"/>
    <row r="346" ht="12.75" customHeight="1" s="408"/>
    <row r="347" ht="12.75" customHeight="1" s="408"/>
    <row r="348" ht="12.75" customHeight="1" s="408"/>
    <row r="349" ht="12.75" customHeight="1" s="408"/>
    <row r="350" ht="12.75" customHeight="1" s="408"/>
    <row r="351" ht="12.75" customHeight="1" s="408"/>
    <row r="352" ht="12.75" customHeight="1" s="408"/>
    <row r="353" ht="12.75" customHeight="1" s="408"/>
    <row r="354" ht="12.75" customHeight="1" s="408"/>
    <row r="355" ht="12.75" customHeight="1" s="408"/>
    <row r="356" ht="12.75" customHeight="1" s="408"/>
    <row r="357" ht="12.75" customHeight="1" s="408"/>
    <row r="358" ht="12.75" customHeight="1" s="408"/>
    <row r="359" ht="12.75" customHeight="1" s="408"/>
    <row r="360" ht="12.75" customHeight="1" s="408"/>
    <row r="361" ht="12.75" customHeight="1" s="408"/>
    <row r="362" ht="12.75" customHeight="1" s="408"/>
    <row r="363" ht="12.75" customHeight="1" s="408"/>
    <row r="364" ht="12.75" customHeight="1" s="408"/>
    <row r="365" ht="12.75" customHeight="1" s="408"/>
    <row r="366" ht="12.75" customHeight="1" s="408"/>
    <row r="367" ht="12.75" customHeight="1" s="408"/>
    <row r="368" ht="12.75" customHeight="1" s="408"/>
    <row r="369" ht="12.75" customHeight="1" s="408"/>
    <row r="370" ht="12.75" customHeight="1" s="408"/>
    <row r="371" ht="12.75" customHeight="1" s="408"/>
    <row r="372" ht="12.75" customHeight="1" s="408"/>
    <row r="373" ht="12.75" customHeight="1" s="408"/>
    <row r="374" ht="12.75" customHeight="1" s="408"/>
    <row r="375" ht="12.75" customHeight="1" s="408"/>
    <row r="376" ht="12.75" customHeight="1" s="408"/>
    <row r="377" ht="12.75" customHeight="1" s="408"/>
    <row r="378" ht="12.75" customHeight="1" s="408"/>
    <row r="379" ht="12.75" customHeight="1" s="408"/>
    <row r="380" ht="12.75" customHeight="1" s="408"/>
    <row r="381" ht="12.75" customHeight="1" s="408"/>
    <row r="382" ht="12.75" customHeight="1" s="408"/>
    <row r="383" ht="12.75" customHeight="1" s="408"/>
    <row r="384" ht="12.75" customHeight="1" s="408"/>
    <row r="385" ht="12.75" customHeight="1" s="408"/>
    <row r="386" ht="12.75" customHeight="1" s="408"/>
    <row r="387" ht="12.75" customHeight="1" s="408"/>
    <row r="388" ht="12.75" customHeight="1" s="408"/>
    <row r="389" ht="12.75" customHeight="1" s="408"/>
    <row r="390" ht="12.75" customHeight="1" s="408"/>
    <row r="391" ht="12.75" customHeight="1" s="408"/>
    <row r="392" ht="12.75" customHeight="1" s="408"/>
    <row r="393" ht="12.75" customHeight="1" s="408"/>
    <row r="394" ht="12.75" customHeight="1" s="408"/>
    <row r="395" ht="12.75" customHeight="1" s="408"/>
    <row r="396" ht="12.75" customHeight="1" s="408"/>
    <row r="397" ht="12.75" customHeight="1" s="408"/>
    <row r="398" ht="12.75" customHeight="1" s="408"/>
    <row r="399" ht="12.75" customHeight="1" s="408"/>
    <row r="400" ht="12.75" customHeight="1" s="408"/>
    <row r="401" ht="12.75" customHeight="1" s="408"/>
    <row r="402" ht="12.75" customHeight="1" s="408"/>
    <row r="403" ht="12.75" customHeight="1" s="408"/>
    <row r="404" ht="12.75" customHeight="1" s="408"/>
    <row r="405" ht="12.75" customHeight="1" s="408"/>
    <row r="406" ht="12.75" customHeight="1" s="408"/>
    <row r="407" ht="12.75" customHeight="1" s="408"/>
    <row r="408" ht="12.75" customHeight="1" s="408"/>
    <row r="409" ht="12.75" customHeight="1" s="408"/>
    <row r="410" ht="12.75" customHeight="1" s="408"/>
    <row r="411" ht="12.75" customHeight="1" s="408"/>
    <row r="412" ht="12.75" customHeight="1" s="408"/>
    <row r="413" ht="12.75" customHeight="1" s="408"/>
    <row r="414" ht="12.75" customHeight="1" s="408"/>
    <row r="415" ht="12.75" customHeight="1" s="408"/>
    <row r="416" ht="12.75" customHeight="1" s="408"/>
    <row r="417" ht="12.75" customHeight="1" s="408"/>
    <row r="418" ht="12.75" customHeight="1" s="408"/>
    <row r="419" ht="12.75" customHeight="1" s="408"/>
    <row r="420" ht="12.75" customHeight="1" s="408"/>
    <row r="421" ht="12.75" customHeight="1" s="408"/>
    <row r="422" ht="12.75" customHeight="1" s="408"/>
    <row r="423" ht="12.75" customHeight="1" s="408"/>
    <row r="424" ht="12.75" customHeight="1" s="408"/>
    <row r="425" ht="12.75" customHeight="1" s="408"/>
    <row r="426" ht="12.75" customHeight="1" s="408"/>
    <row r="427" ht="12.75" customHeight="1" s="408"/>
    <row r="428" ht="12.75" customHeight="1" s="408"/>
    <row r="429" ht="12.75" customHeight="1" s="408"/>
    <row r="430" ht="12.75" customHeight="1" s="408"/>
    <row r="431" ht="12.75" customHeight="1" s="408"/>
    <row r="432" ht="12.75" customHeight="1" s="408"/>
    <row r="433" ht="12.75" customHeight="1" s="408"/>
    <row r="434" ht="12.75" customHeight="1" s="408"/>
    <row r="435" ht="12.75" customHeight="1" s="408"/>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A1:J27"/>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976.5</v>
      </c>
      <c r="F13" s="108" t="n">
        <v>0</v>
      </c>
      <c r="G13" s="108" t="n">
        <v>0</v>
      </c>
      <c r="H13" s="147" t="n">
        <v>0</v>
      </c>
      <c r="I13" s="108" t="n">
        <v>0</v>
      </c>
      <c r="J13" s="296" t="n">
        <v>976.5</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922.5</v>
      </c>
      <c r="F15" s="108" t="n">
        <v>0</v>
      </c>
      <c r="G15" s="108" t="n">
        <v>0</v>
      </c>
      <c r="H15" s="147" t="n">
        <v>0</v>
      </c>
      <c r="I15" s="108" t="n">
        <v>0</v>
      </c>
      <c r="J15" s="296" t="n">
        <v>922.5</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FI</t>
        </is>
      </c>
      <c r="C17" s="106" t="inlineStr">
        <is>
          <t>Finnland</t>
        </is>
      </c>
      <c r="D17" s="107">
        <f>$D$13</f>
        <v/>
      </c>
      <c r="E17" s="295" t="n">
        <v>10</v>
      </c>
      <c r="F17" s="108" t="n">
        <v>0</v>
      </c>
      <c r="G17" s="108" t="n">
        <v>0</v>
      </c>
      <c r="H17" s="147" t="n">
        <v>0</v>
      </c>
      <c r="I17" s="108" t="n">
        <v>0</v>
      </c>
      <c r="J17" s="296" t="n">
        <v>10</v>
      </c>
    </row>
    <row r="18" ht="12.75" customHeight="1" s="408">
      <c r="B18" s="177" t="n"/>
      <c r="C18" s="79" t="n"/>
      <c r="D18" s="79">
        <f>$D$14</f>
        <v/>
      </c>
      <c r="E18" s="363" t="n">
        <v>0</v>
      </c>
      <c r="F18" s="150" t="n">
        <v>0</v>
      </c>
      <c r="G18" s="150" t="n">
        <v>0</v>
      </c>
      <c r="H18" s="153" t="n">
        <v>0</v>
      </c>
      <c r="I18" s="150" t="n">
        <v>0</v>
      </c>
      <c r="J18" s="316" t="n">
        <v>0</v>
      </c>
    </row>
    <row r="19" ht="12.75" customHeight="1" s="408">
      <c r="B19" s="177" t="inlineStr">
        <is>
          <t>LU</t>
        </is>
      </c>
      <c r="C19" s="106" t="inlineStr">
        <is>
          <t>Luxemburg</t>
        </is>
      </c>
      <c r="D19" s="107">
        <f>$D$13</f>
        <v/>
      </c>
      <c r="E19" s="295" t="n">
        <v>9</v>
      </c>
      <c r="F19" s="108" t="n">
        <v>0</v>
      </c>
      <c r="G19" s="108" t="n">
        <v>0</v>
      </c>
      <c r="H19" s="147" t="n">
        <v>0</v>
      </c>
      <c r="I19" s="108" t="n">
        <v>0</v>
      </c>
      <c r="J19" s="296" t="n">
        <v>9</v>
      </c>
    </row>
    <row r="20" ht="12.75" customHeight="1" s="408">
      <c r="B20" s="177" t="n"/>
      <c r="C20" s="79" t="n"/>
      <c r="D20" s="79">
        <f>$D$14</f>
        <v/>
      </c>
      <c r="E20" s="363" t="n">
        <v>0</v>
      </c>
      <c r="F20" s="150" t="n">
        <v>0</v>
      </c>
      <c r="G20" s="150" t="n">
        <v>0</v>
      </c>
      <c r="H20" s="153" t="n">
        <v>0</v>
      </c>
      <c r="I20" s="150" t="n">
        <v>0</v>
      </c>
      <c r="J20" s="316" t="n">
        <v>0</v>
      </c>
    </row>
    <row r="21" ht="12.75" customHeight="1" s="408">
      <c r="B21" s="177" t="inlineStr">
        <is>
          <t>SI</t>
        </is>
      </c>
      <c r="C21" s="106" t="inlineStr">
        <is>
          <t>Slowenien</t>
        </is>
      </c>
      <c r="D21" s="107">
        <f>$D$13</f>
        <v/>
      </c>
      <c r="E21" s="295" t="n">
        <v>5</v>
      </c>
      <c r="F21" s="108" t="n">
        <v>0</v>
      </c>
      <c r="G21" s="108" t="n">
        <v>0</v>
      </c>
      <c r="H21" s="147" t="n">
        <v>0</v>
      </c>
      <c r="I21" s="108" t="n">
        <v>0</v>
      </c>
      <c r="J21" s="296" t="n">
        <v>5</v>
      </c>
    </row>
    <row r="22" ht="12.75" customHeight="1" s="408">
      <c r="B22" s="177" t="n"/>
      <c r="C22" s="79" t="n"/>
      <c r="D22" s="79">
        <f>$D$14</f>
        <v/>
      </c>
      <c r="E22" s="363" t="n">
        <v>0</v>
      </c>
      <c r="F22" s="150" t="n">
        <v>0</v>
      </c>
      <c r="G22" s="150" t="n">
        <v>0</v>
      </c>
      <c r="H22" s="153" t="n">
        <v>0</v>
      </c>
      <c r="I22" s="150" t="n">
        <v>0</v>
      </c>
      <c r="J22" s="316" t="n">
        <v>0</v>
      </c>
    </row>
    <row r="23" ht="12.75" customHeight="1" s="408">
      <c r="B23" s="177" t="inlineStr">
        <is>
          <t>$i</t>
        </is>
      </c>
      <c r="C23" s="106" t="inlineStr">
        <is>
          <t>EU-Institutionen</t>
        </is>
      </c>
      <c r="D23" s="107">
        <f>$D$13</f>
        <v/>
      </c>
      <c r="E23" s="295" t="n">
        <v>30</v>
      </c>
      <c r="F23" s="108" t="n">
        <v>0</v>
      </c>
      <c r="G23" s="108" t="n">
        <v>0</v>
      </c>
      <c r="H23" s="147" t="n">
        <v>0</v>
      </c>
      <c r="I23" s="108" t="n">
        <v>0</v>
      </c>
      <c r="J23" s="296" t="n">
        <v>30</v>
      </c>
    </row>
    <row r="24" ht="12.75" customHeight="1" s="408">
      <c r="B24" s="177" t="n"/>
      <c r="C24" s="79" t="n"/>
      <c r="D24" s="79">
        <f>$D$14</f>
        <v/>
      </c>
      <c r="E24" s="363" t="n">
        <v>0</v>
      </c>
      <c r="F24" s="150" t="n">
        <v>0</v>
      </c>
      <c r="G24" s="150" t="n">
        <v>0</v>
      </c>
      <c r="H24" s="153" t="n">
        <v>0</v>
      </c>
      <c r="I24" s="150" t="n">
        <v>0</v>
      </c>
      <c r="J24" s="316" t="n">
        <v>0</v>
      </c>
    </row>
    <row r="25" ht="12.75" customHeight="1" s="408">
      <c r="C25" s="181">
        <f>IF(INT(AktJahrMonat)&gt;201503,"","Hinweis: Die detaillierten Weiteren Deckungswerte werden erst ab Q2 2014 erfasst; für die vorausgehenden Quartale liegen bislang keine geeigneten Daten vor.")</f>
        <v/>
      </c>
      <c r="D25" s="422" t="n"/>
    </row>
    <row r="26" ht="12.75" customHeight="1" s="408"/>
    <row r="27" ht="12.75" customHeight="1" s="408">
      <c r="C27" s="42" t="inlineStr">
        <is>
          <t>* Die Vorjahresdaten werden gemäß § 55 PfandBG erst ab Q3 2023 veröffentlicht.</t>
        </is>
      </c>
    </row>
    <row r="28" ht="12.75" customHeight="1" s="408"/>
    <row r="29" ht="12.75" customHeight="1" s="408"/>
    <row r="30" ht="12.75" customHeight="1" s="408"/>
    <row r="31" ht="12.75" customHeight="1" s="408"/>
    <row r="32" ht="12.75" customHeight="1" s="408"/>
    <row r="33" ht="12.75" customHeight="1" s="408"/>
    <row r="34" ht="12.75" customHeight="1" s="408"/>
    <row r="35" ht="12.75" customHeight="1" s="408"/>
    <row r="36" ht="12.75" customHeight="1" s="408"/>
    <row r="37" ht="12.75" customHeight="1" s="408"/>
    <row r="38" ht="12.75" customHeight="1" s="408"/>
    <row r="39" ht="12.75" customHeight="1" s="408"/>
    <row r="40" ht="12.75" customHeight="1" s="408"/>
    <row r="41" ht="12.75" customHeight="1" s="408"/>
    <row r="42" ht="12.75" customHeight="1" s="408"/>
    <row r="43" ht="12.75" customHeight="1" s="408"/>
    <row r="44" ht="12.75" customHeight="1" s="408"/>
    <row r="45" ht="12.75" customHeight="1" s="408"/>
    <row r="46" ht="12.75" customHeight="1" s="408"/>
    <row r="47" ht="12.75" customHeight="1" s="408"/>
    <row r="48" ht="12.75" customHeight="1" s="408"/>
    <row r="49" ht="12.75" customHeight="1" s="408"/>
    <row r="50" ht="12.75" customHeight="1" s="408"/>
    <row r="51" ht="12.75" customHeight="1" s="408"/>
    <row r="52" ht="12.75" customHeight="1" s="408"/>
    <row r="53" ht="12.75" customHeight="1" s="408"/>
    <row r="54" ht="12.75" customHeight="1" s="408"/>
    <row r="55" ht="12.75" customHeight="1" s="408"/>
    <row r="56" ht="12.75" customHeight="1" s="408"/>
    <row r="57" ht="12.75" customHeight="1" s="408"/>
    <row r="58" ht="12.75" customHeight="1" s="408"/>
    <row r="59" ht="12.75" customHeight="1" s="408"/>
    <row r="60" ht="12.75" customHeight="1" s="408"/>
    <row r="61" ht="12.75" customHeight="1" s="408"/>
    <row r="62" ht="12.75" customHeight="1" s="408"/>
    <row r="63" ht="12.75" customHeight="1" s="408"/>
    <row r="64" ht="12.75" customHeight="1" s="408"/>
    <row r="65" ht="12.75" customHeight="1" s="408"/>
    <row r="66" ht="12.75" customHeight="1" s="408"/>
    <row r="67" ht="12.75" customHeight="1" s="408"/>
    <row r="68" ht="12.75" customHeight="1" s="408"/>
    <row r="69" ht="12.75" customHeight="1" s="408"/>
    <row r="70" ht="12.75" customHeight="1" s="408"/>
    <row r="71" ht="12.75" customHeight="1" s="408"/>
    <row r="72" ht="12.75" customHeight="1" s="408"/>
    <row r="73" ht="12.75" customHeight="1" s="408"/>
    <row r="74" ht="12.75" customHeight="1" s="408"/>
    <row r="75" ht="12.75" customHeight="1" s="408"/>
    <row r="76" ht="12.75" customHeight="1" s="408"/>
    <row r="77" ht="12.75" customHeight="1" s="408"/>
    <row r="78" ht="12.75" customHeight="1" s="408"/>
    <row r="79" ht="12.75" customHeight="1" s="408"/>
    <row r="80" ht="12.75" customHeight="1" s="408"/>
    <row r="81" ht="12.75" customHeight="1" s="408"/>
    <row r="82" ht="12.75" customHeight="1" s="408"/>
    <row r="83" ht="12.75" customHeight="1" s="408"/>
    <row r="84" ht="12.75" customHeight="1" s="408"/>
    <row r="85" ht="12.75" customHeight="1" s="408"/>
    <row r="86" ht="12.75" customHeight="1" s="408"/>
    <row r="87" ht="12.75" customHeight="1" s="408"/>
    <row r="88" ht="12.75" customHeight="1" s="408"/>
    <row r="89" ht="12.75" customHeight="1" s="408"/>
    <row r="90" ht="12.75" customHeight="1" s="408"/>
    <row r="91" ht="20.1" customHeight="1" s="408"/>
    <row r="92" ht="6" customHeight="1" s="408"/>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